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ke\Desktop\"/>
    </mc:Choice>
  </mc:AlternateContent>
  <xr:revisionPtr revIDLastSave="0" documentId="8_{37F6F8E6-E7ED-425B-B400-4587F8216128}" xr6:coauthVersionLast="47" xr6:coauthVersionMax="47" xr10:uidLastSave="{00000000-0000-0000-0000-000000000000}"/>
  <bookViews>
    <workbookView xWindow="-120" yWindow="-120" windowWidth="24240" windowHeight="13140" tabRatio="861" firstSheet="1" activeTab="4" xr2:uid="{00000000-000D-0000-FFFF-FFFF00000000}"/>
  </bookViews>
  <sheets>
    <sheet name="HINWEISE - Bitte lesen" sheetId="19" r:id="rId1"/>
    <sheet name="Stammdaten" sheetId="16" r:id="rId2"/>
    <sheet name="Gesamtliste" sheetId="39" r:id="rId3"/>
    <sheet name="THS-VO" sheetId="38" r:id="rId4"/>
    <sheet name="GL" sheetId="30" r:id="rId5"/>
    <sheet name="VK" sheetId="28" r:id="rId6"/>
    <sheet name="PARA-VK" sheetId="36" r:id="rId7"/>
    <sheet name="CSC (NEU)" sheetId="5" r:id="rId8"/>
    <sheet name="DK" sheetId="32" r:id="rId9"/>
    <sheet name="PARA-DK" sheetId="37" r:id="rId10"/>
    <sheet name="HL" sheetId="14" r:id="rId11"/>
    <sheet name="SHORTY (NEU)" sheetId="6" r:id="rId12"/>
    <sheet name="K.O.-Cup" sheetId="15" r:id="rId13"/>
    <sheet name="CSC (ALT)" sheetId="42" r:id="rId14"/>
    <sheet name="SHORTY (ALT)" sheetId="43" r:id="rId15"/>
  </sheets>
  <definedNames>
    <definedName name="_xlnm._FilterDatabase" localSheetId="2" hidden="1">Gesamtliste!$A$1:$N$268</definedName>
    <definedName name="CSC">'CSC (NEU)'!$A$4:$M$52</definedName>
    <definedName name="Dreikampf">DK!$A$4:$AA$34</definedName>
    <definedName name="_xlnm.Print_Titles" localSheetId="8">DK!$1:$4</definedName>
    <definedName name="_xlnm.Print_Titles" localSheetId="2">Gesamtliste!$1:$1</definedName>
    <definedName name="_xlnm.Print_Titles" localSheetId="4">GL!$1:$4</definedName>
    <definedName name="_xlnm.Print_Titles" localSheetId="10">HL!$1:$4</definedName>
    <definedName name="_xlnm.Print_Titles" localSheetId="9">'PARA-DK'!$1:$4</definedName>
    <definedName name="_xlnm.Print_Titles" localSheetId="6">'PARA-VK'!$1:$4</definedName>
    <definedName name="_xlnm.Print_Titles" localSheetId="3">'THS-VO'!$1:$4</definedName>
    <definedName name="_xlnm.Print_Titles" localSheetId="5">VK!$1:$4</definedName>
    <definedName name="Geländelauf">GL!$A$4:$L$31</definedName>
    <definedName name="Gesamt">Gesamtliste!$A$1:$N$268</definedName>
    <definedName name="Hindernislauf">HL!$A$4:$N$34</definedName>
    <definedName name="Matrix">Gesamtliste!$B$1:$N$268</definedName>
    <definedName name="Shorty">'SHORTY (NEU)'!$A$4:$M$43</definedName>
    <definedName name="Vierkampf">VK!$A$4:$AC$44</definedName>
  </definedNames>
  <calcPr calcId="181029"/>
</workbook>
</file>

<file path=xl/calcChain.xml><?xml version="1.0" encoding="utf-8"?>
<calcChain xmlns="http://schemas.openxmlformats.org/spreadsheetml/2006/main">
  <c r="L9" i="6" l="1"/>
  <c r="L15" i="6"/>
  <c r="L12" i="6"/>
  <c r="I26" i="30"/>
  <c r="H26" i="30"/>
  <c r="G26" i="30"/>
  <c r="F26" i="30"/>
  <c r="C26" i="30"/>
  <c r="F11" i="38"/>
  <c r="N13" i="39" l="1"/>
  <c r="L10" i="5" l="1"/>
  <c r="A3" i="6" l="1"/>
  <c r="A3" i="5"/>
  <c r="B14" i="5"/>
  <c r="B18" i="5"/>
  <c r="A3" i="43"/>
  <c r="S5" i="43"/>
  <c r="S6" i="43"/>
  <c r="S7" i="43"/>
  <c r="S8" i="43"/>
  <c r="S9" i="43"/>
  <c r="S10" i="43"/>
  <c r="S11" i="43"/>
  <c r="S12" i="43"/>
  <c r="S13" i="43"/>
  <c r="S14" i="43"/>
  <c r="S15" i="43"/>
  <c r="S16" i="43"/>
  <c r="S17" i="43"/>
  <c r="S18" i="43"/>
  <c r="S19" i="43"/>
  <c r="S20" i="43"/>
  <c r="S21" i="43"/>
  <c r="S22" i="43"/>
  <c r="S23" i="43"/>
  <c r="S24" i="43"/>
  <c r="S25" i="43"/>
  <c r="S26" i="43"/>
  <c r="S27" i="43"/>
  <c r="S28" i="43"/>
  <c r="S29" i="43"/>
  <c r="S30" i="43"/>
  <c r="S31" i="43"/>
  <c r="S32" i="43"/>
  <c r="S33" i="43"/>
  <c r="S34" i="43"/>
  <c r="A36" i="43"/>
  <c r="S38" i="43"/>
  <c r="S39" i="43"/>
  <c r="S40" i="43"/>
  <c r="S41" i="43"/>
  <c r="S42" i="43"/>
  <c r="A3" i="42"/>
  <c r="X5" i="42"/>
  <c r="X6" i="42"/>
  <c r="X7" i="42"/>
  <c r="X8" i="42"/>
  <c r="X9" i="42"/>
  <c r="X10" i="42"/>
  <c r="X11" i="42"/>
  <c r="X12" i="42"/>
  <c r="X13" i="42"/>
  <c r="X14" i="42"/>
  <c r="X15" i="42"/>
  <c r="X16" i="42"/>
  <c r="X17" i="42"/>
  <c r="X18" i="42"/>
  <c r="X19" i="42"/>
  <c r="X20" i="42"/>
  <c r="X21" i="42"/>
  <c r="X22" i="42"/>
  <c r="X23" i="42"/>
  <c r="X24" i="42"/>
  <c r="X25" i="42"/>
  <c r="X26" i="42"/>
  <c r="X27" i="42"/>
  <c r="X28" i="42"/>
  <c r="A30" i="42"/>
  <c r="X32" i="42"/>
  <c r="X33" i="42"/>
  <c r="X34" i="42"/>
  <c r="X35" i="42"/>
  <c r="X36" i="42"/>
  <c r="B31" i="6" l="1"/>
  <c r="B33" i="6"/>
  <c r="B34" i="6"/>
  <c r="B36" i="6"/>
  <c r="B37" i="6"/>
  <c r="B39" i="6"/>
  <c r="B40" i="6"/>
  <c r="B42" i="6"/>
  <c r="B43" i="6"/>
  <c r="C31" i="6"/>
  <c r="C33" i="6"/>
  <c r="C34" i="6"/>
  <c r="C36" i="6"/>
  <c r="C37" i="6"/>
  <c r="C39" i="6"/>
  <c r="C40" i="6"/>
  <c r="C42" i="6"/>
  <c r="C43" i="6"/>
  <c r="D31" i="6"/>
  <c r="D33" i="6"/>
  <c r="D34" i="6"/>
  <c r="D36" i="6"/>
  <c r="D37" i="6"/>
  <c r="D39" i="6"/>
  <c r="D40" i="6"/>
  <c r="D42" i="6"/>
  <c r="D43" i="6"/>
  <c r="E31" i="6"/>
  <c r="E33" i="6"/>
  <c r="E34" i="6"/>
  <c r="E36" i="6"/>
  <c r="E37" i="6"/>
  <c r="E39" i="6"/>
  <c r="E40" i="6"/>
  <c r="E42" i="6"/>
  <c r="E43" i="6"/>
  <c r="F31" i="6"/>
  <c r="F33" i="6"/>
  <c r="F34" i="6"/>
  <c r="F36" i="6"/>
  <c r="F37" i="6"/>
  <c r="F39" i="6"/>
  <c r="F40" i="6"/>
  <c r="F42" i="6"/>
  <c r="F43" i="6"/>
  <c r="G31" i="6"/>
  <c r="G33" i="6"/>
  <c r="G34" i="6"/>
  <c r="G36" i="6"/>
  <c r="G37" i="6"/>
  <c r="G39" i="6"/>
  <c r="G40" i="6"/>
  <c r="G42" i="6"/>
  <c r="G43" i="6"/>
  <c r="L42" i="6"/>
  <c r="L39" i="6"/>
  <c r="L36" i="6"/>
  <c r="L33" i="6"/>
  <c r="L30" i="6"/>
  <c r="L27" i="6"/>
  <c r="L24" i="6"/>
  <c r="L21" i="6"/>
  <c r="L18" i="6"/>
  <c r="G9" i="6"/>
  <c r="G10" i="6"/>
  <c r="G12" i="6"/>
  <c r="G13" i="6"/>
  <c r="G15" i="6"/>
  <c r="G16" i="6"/>
  <c r="G18" i="6"/>
  <c r="G19" i="6"/>
  <c r="G21" i="6"/>
  <c r="G22" i="6"/>
  <c r="G24" i="6"/>
  <c r="G25" i="6"/>
  <c r="G27" i="6"/>
  <c r="G28" i="6"/>
  <c r="G30" i="6"/>
  <c r="F9" i="6"/>
  <c r="F10" i="6"/>
  <c r="F12" i="6"/>
  <c r="F13" i="6"/>
  <c r="F15" i="6"/>
  <c r="F16" i="6"/>
  <c r="F18" i="6"/>
  <c r="F19" i="6"/>
  <c r="F21" i="6"/>
  <c r="F22" i="6"/>
  <c r="F24" i="6"/>
  <c r="F25" i="6"/>
  <c r="F27" i="6"/>
  <c r="F28" i="6"/>
  <c r="F30" i="6"/>
  <c r="E9" i="6"/>
  <c r="E10" i="6"/>
  <c r="E13" i="6"/>
  <c r="E15" i="6"/>
  <c r="E16" i="6"/>
  <c r="E18" i="6"/>
  <c r="E19" i="6"/>
  <c r="E21" i="6"/>
  <c r="E22" i="6"/>
  <c r="E24" i="6"/>
  <c r="E25" i="6"/>
  <c r="E27" i="6"/>
  <c r="E28" i="6"/>
  <c r="E30" i="6"/>
  <c r="D9" i="6"/>
  <c r="D10" i="6"/>
  <c r="D12" i="6"/>
  <c r="D13" i="6"/>
  <c r="D15" i="6"/>
  <c r="D16" i="6"/>
  <c r="D18" i="6"/>
  <c r="D19" i="6"/>
  <c r="D21" i="6"/>
  <c r="D22" i="6"/>
  <c r="D24" i="6"/>
  <c r="D25" i="6"/>
  <c r="D27" i="6"/>
  <c r="D28" i="6"/>
  <c r="D30" i="6"/>
  <c r="B27" i="6"/>
  <c r="B28" i="6"/>
  <c r="B30" i="6"/>
  <c r="C30" i="6"/>
  <c r="B9" i="6"/>
  <c r="B10" i="6"/>
  <c r="B12" i="6"/>
  <c r="B13" i="6"/>
  <c r="B15" i="6"/>
  <c r="B16" i="6"/>
  <c r="B18" i="6"/>
  <c r="B19" i="6"/>
  <c r="B21" i="6"/>
  <c r="B22" i="6"/>
  <c r="B24" i="6"/>
  <c r="B25" i="6"/>
  <c r="B7" i="6"/>
  <c r="L6" i="6"/>
  <c r="G7" i="6"/>
  <c r="F7" i="6"/>
  <c r="E7" i="6"/>
  <c r="D7" i="6"/>
  <c r="G6" i="6"/>
  <c r="F6" i="6"/>
  <c r="E6" i="6"/>
  <c r="D6" i="6"/>
  <c r="B52" i="5"/>
  <c r="C52" i="5"/>
  <c r="D52" i="5"/>
  <c r="E52" i="5"/>
  <c r="F52" i="5"/>
  <c r="G52" i="5"/>
  <c r="L50" i="5"/>
  <c r="L46" i="5"/>
  <c r="L42" i="5"/>
  <c r="L38" i="5"/>
  <c r="L34" i="5"/>
  <c r="L30" i="5"/>
  <c r="L26" i="5"/>
  <c r="L22" i="5"/>
  <c r="L18" i="5"/>
  <c r="G42" i="5"/>
  <c r="G43" i="5"/>
  <c r="G44" i="5"/>
  <c r="G46" i="5"/>
  <c r="G47" i="5"/>
  <c r="G48" i="5"/>
  <c r="G50" i="5"/>
  <c r="G51" i="5"/>
  <c r="F42" i="5"/>
  <c r="F43" i="5"/>
  <c r="F44" i="5"/>
  <c r="F46" i="5"/>
  <c r="F47" i="5"/>
  <c r="F48" i="5"/>
  <c r="F50" i="5"/>
  <c r="F51" i="5"/>
  <c r="E42" i="5"/>
  <c r="E43" i="5"/>
  <c r="E44" i="5"/>
  <c r="E46" i="5"/>
  <c r="E47" i="5"/>
  <c r="E48" i="5"/>
  <c r="E50" i="5"/>
  <c r="E51" i="5"/>
  <c r="D42" i="5"/>
  <c r="D43" i="5"/>
  <c r="D44" i="5"/>
  <c r="D46" i="5"/>
  <c r="D47" i="5"/>
  <c r="D48" i="5"/>
  <c r="D50" i="5"/>
  <c r="D51" i="5"/>
  <c r="C42" i="5"/>
  <c r="C43" i="5"/>
  <c r="C44" i="5"/>
  <c r="C46" i="5"/>
  <c r="C47" i="5"/>
  <c r="C48" i="5"/>
  <c r="C50" i="5"/>
  <c r="C51" i="5"/>
  <c r="B42" i="5"/>
  <c r="B43" i="5"/>
  <c r="B44" i="5"/>
  <c r="B46" i="5"/>
  <c r="B47" i="5"/>
  <c r="B48" i="5"/>
  <c r="B50" i="5"/>
  <c r="B51" i="5"/>
  <c r="G34" i="5"/>
  <c r="G35" i="5"/>
  <c r="G36" i="5"/>
  <c r="F34" i="5"/>
  <c r="F35" i="5"/>
  <c r="F36" i="5"/>
  <c r="C34" i="5"/>
  <c r="C35" i="5"/>
  <c r="C36" i="5"/>
  <c r="E34" i="5"/>
  <c r="E35" i="5"/>
  <c r="E36" i="5"/>
  <c r="D34" i="5"/>
  <c r="D35" i="5"/>
  <c r="D36" i="5"/>
  <c r="F26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B34" i="5"/>
  <c r="B35" i="5"/>
  <c r="B36" i="5"/>
  <c r="B6" i="5" l="1"/>
  <c r="D6" i="5"/>
  <c r="E6" i="5"/>
  <c r="F6" i="5"/>
  <c r="G6" i="5"/>
  <c r="B7" i="5"/>
  <c r="D7" i="5"/>
  <c r="E7" i="5"/>
  <c r="F7" i="5"/>
  <c r="G7" i="5"/>
  <c r="B8" i="5"/>
  <c r="D8" i="5"/>
  <c r="E8" i="5"/>
  <c r="F8" i="5"/>
  <c r="G8" i="5"/>
  <c r="B10" i="5"/>
  <c r="D10" i="5"/>
  <c r="E10" i="5"/>
  <c r="F10" i="5"/>
  <c r="G10" i="5"/>
  <c r="B11" i="5"/>
  <c r="D11" i="5"/>
  <c r="E11" i="5"/>
  <c r="F11" i="5"/>
  <c r="G11" i="5"/>
  <c r="B12" i="5"/>
  <c r="D12" i="5"/>
  <c r="E12" i="5"/>
  <c r="F12" i="5"/>
  <c r="G12" i="5"/>
  <c r="C14" i="5"/>
  <c r="D14" i="5"/>
  <c r="E14" i="5"/>
  <c r="F14" i="5"/>
  <c r="G14" i="5"/>
  <c r="B15" i="5"/>
  <c r="C15" i="5"/>
  <c r="D15" i="5"/>
  <c r="E15" i="5"/>
  <c r="F15" i="5"/>
  <c r="G15" i="5"/>
  <c r="B16" i="5"/>
  <c r="C16" i="5"/>
  <c r="D16" i="5"/>
  <c r="E16" i="5"/>
  <c r="F16" i="5"/>
  <c r="G16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E26" i="5"/>
  <c r="D26" i="5"/>
  <c r="C26" i="5"/>
  <c r="B26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D6" i="15" l="1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5" i="15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5" i="14"/>
  <c r="C6" i="37"/>
  <c r="C7" i="37"/>
  <c r="C8" i="37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5" i="37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5" i="32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5" i="36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5" i="28"/>
  <c r="C5" i="30"/>
  <c r="C7" i="30"/>
  <c r="C8" i="30"/>
  <c r="C9" i="30"/>
  <c r="C10" i="30"/>
  <c r="C12" i="30"/>
  <c r="C20" i="30"/>
  <c r="C19" i="30"/>
  <c r="C24" i="30"/>
  <c r="C11" i="30"/>
  <c r="C16" i="30"/>
  <c r="C17" i="30"/>
  <c r="C14" i="30"/>
  <c r="C13" i="30"/>
  <c r="C21" i="30"/>
  <c r="C22" i="30"/>
  <c r="C23" i="30"/>
  <c r="C15" i="30"/>
  <c r="C18" i="30"/>
  <c r="C25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6" i="3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F34" i="15"/>
  <c r="G34" i="15"/>
  <c r="H34" i="15"/>
  <c r="I34" i="15"/>
  <c r="F35" i="15"/>
  <c r="G35" i="15"/>
  <c r="H35" i="15"/>
  <c r="I35" i="15"/>
  <c r="F36" i="15"/>
  <c r="G36" i="15"/>
  <c r="H36" i="15"/>
  <c r="I36" i="15"/>
  <c r="F6" i="15"/>
  <c r="G6" i="15"/>
  <c r="H6" i="15"/>
  <c r="I6" i="15"/>
  <c r="F7" i="15"/>
  <c r="G7" i="15"/>
  <c r="H7" i="15"/>
  <c r="I7" i="15"/>
  <c r="F8" i="15"/>
  <c r="G8" i="15"/>
  <c r="H8" i="15"/>
  <c r="I8" i="15"/>
  <c r="F9" i="15"/>
  <c r="G9" i="15"/>
  <c r="H9" i="15"/>
  <c r="I9" i="15"/>
  <c r="F10" i="15"/>
  <c r="G10" i="15"/>
  <c r="H10" i="15"/>
  <c r="I10" i="15"/>
  <c r="F11" i="15"/>
  <c r="G11" i="15"/>
  <c r="H11" i="15"/>
  <c r="I11" i="15"/>
  <c r="F12" i="15"/>
  <c r="G12" i="15"/>
  <c r="H12" i="15"/>
  <c r="I12" i="15"/>
  <c r="F13" i="15"/>
  <c r="G13" i="15"/>
  <c r="H13" i="15"/>
  <c r="I13" i="15"/>
  <c r="F14" i="15"/>
  <c r="G14" i="15"/>
  <c r="H14" i="15"/>
  <c r="I14" i="15"/>
  <c r="F15" i="15"/>
  <c r="G15" i="15"/>
  <c r="H15" i="15"/>
  <c r="I15" i="15"/>
  <c r="F16" i="15"/>
  <c r="G16" i="15"/>
  <c r="H16" i="15"/>
  <c r="I16" i="15"/>
  <c r="F17" i="15"/>
  <c r="G17" i="15"/>
  <c r="H17" i="15"/>
  <c r="I17" i="15"/>
  <c r="F18" i="15"/>
  <c r="G18" i="15"/>
  <c r="H18" i="15"/>
  <c r="I18" i="15"/>
  <c r="F19" i="15"/>
  <c r="G19" i="15"/>
  <c r="H19" i="15"/>
  <c r="I19" i="15"/>
  <c r="F20" i="15"/>
  <c r="G20" i="15"/>
  <c r="H20" i="15"/>
  <c r="I20" i="15"/>
  <c r="F21" i="15"/>
  <c r="G21" i="15"/>
  <c r="H21" i="15"/>
  <c r="I21" i="15"/>
  <c r="F22" i="15"/>
  <c r="G22" i="15"/>
  <c r="H22" i="15"/>
  <c r="I22" i="15"/>
  <c r="F23" i="15"/>
  <c r="G23" i="15"/>
  <c r="H23" i="15"/>
  <c r="I23" i="15"/>
  <c r="F24" i="15"/>
  <c r="G24" i="15"/>
  <c r="H24" i="15"/>
  <c r="I24" i="15"/>
  <c r="F25" i="15"/>
  <c r="G25" i="15"/>
  <c r="H25" i="15"/>
  <c r="I25" i="15"/>
  <c r="F26" i="15"/>
  <c r="G26" i="15"/>
  <c r="H26" i="15"/>
  <c r="I26" i="15"/>
  <c r="F27" i="15"/>
  <c r="G27" i="15"/>
  <c r="H27" i="15"/>
  <c r="I27" i="15"/>
  <c r="F28" i="15"/>
  <c r="G28" i="15"/>
  <c r="H28" i="15"/>
  <c r="I28" i="15"/>
  <c r="F29" i="15"/>
  <c r="G29" i="15"/>
  <c r="H29" i="15"/>
  <c r="I29" i="15"/>
  <c r="F30" i="15"/>
  <c r="G30" i="15"/>
  <c r="H30" i="15"/>
  <c r="I30" i="15"/>
  <c r="F31" i="15"/>
  <c r="G31" i="15"/>
  <c r="H31" i="15"/>
  <c r="I31" i="15"/>
  <c r="F32" i="15"/>
  <c r="G32" i="15"/>
  <c r="H32" i="15"/>
  <c r="I32" i="15"/>
  <c r="F33" i="15"/>
  <c r="G33" i="15"/>
  <c r="H33" i="15"/>
  <c r="I33" i="15"/>
  <c r="I5" i="15"/>
  <c r="H5" i="15"/>
  <c r="G5" i="15"/>
  <c r="F5" i="15"/>
  <c r="F6" i="14"/>
  <c r="G6" i="14"/>
  <c r="H6" i="14"/>
  <c r="I6" i="14"/>
  <c r="F7" i="14"/>
  <c r="G7" i="14"/>
  <c r="H7" i="14"/>
  <c r="I7" i="14"/>
  <c r="F8" i="14"/>
  <c r="G8" i="14"/>
  <c r="H8" i="14"/>
  <c r="I8" i="14"/>
  <c r="F9" i="14"/>
  <c r="G9" i="14"/>
  <c r="H9" i="14"/>
  <c r="I9" i="14"/>
  <c r="F10" i="14"/>
  <c r="G10" i="14"/>
  <c r="H10" i="14"/>
  <c r="I10" i="14"/>
  <c r="F11" i="14"/>
  <c r="G11" i="14"/>
  <c r="H11" i="14"/>
  <c r="I11" i="14"/>
  <c r="F12" i="14"/>
  <c r="G12" i="14"/>
  <c r="H12" i="14"/>
  <c r="I12" i="14"/>
  <c r="F13" i="14"/>
  <c r="G13" i="14"/>
  <c r="H13" i="14"/>
  <c r="I13" i="14"/>
  <c r="F14" i="14"/>
  <c r="G14" i="14"/>
  <c r="H14" i="14"/>
  <c r="I14" i="14"/>
  <c r="F15" i="14"/>
  <c r="G15" i="14"/>
  <c r="H15" i="14"/>
  <c r="I15" i="14"/>
  <c r="F16" i="14"/>
  <c r="G16" i="14"/>
  <c r="H16" i="14"/>
  <c r="I16" i="14"/>
  <c r="F17" i="14"/>
  <c r="G17" i="14"/>
  <c r="H17" i="14"/>
  <c r="I17" i="14"/>
  <c r="F18" i="14"/>
  <c r="G18" i="14"/>
  <c r="H18" i="14"/>
  <c r="I18" i="14"/>
  <c r="F19" i="14"/>
  <c r="G19" i="14"/>
  <c r="H19" i="14"/>
  <c r="I19" i="14"/>
  <c r="F20" i="14"/>
  <c r="G20" i="14"/>
  <c r="H20" i="14"/>
  <c r="I20" i="14"/>
  <c r="F21" i="14"/>
  <c r="G21" i="14"/>
  <c r="H21" i="14"/>
  <c r="I21" i="14"/>
  <c r="F22" i="14"/>
  <c r="G22" i="14"/>
  <c r="H22" i="14"/>
  <c r="I22" i="14"/>
  <c r="F23" i="14"/>
  <c r="G23" i="14"/>
  <c r="H23" i="14"/>
  <c r="I23" i="14"/>
  <c r="F24" i="14"/>
  <c r="G24" i="14"/>
  <c r="H24" i="14"/>
  <c r="I24" i="14"/>
  <c r="F25" i="14"/>
  <c r="G25" i="14"/>
  <c r="H25" i="14"/>
  <c r="I25" i="14"/>
  <c r="F26" i="14"/>
  <c r="G26" i="14"/>
  <c r="H26" i="14"/>
  <c r="I26" i="14"/>
  <c r="F27" i="14"/>
  <c r="G27" i="14"/>
  <c r="H27" i="14"/>
  <c r="I27" i="14"/>
  <c r="F28" i="14"/>
  <c r="G28" i="14"/>
  <c r="H28" i="14"/>
  <c r="I28" i="14"/>
  <c r="F29" i="14"/>
  <c r="G29" i="14"/>
  <c r="H29" i="14"/>
  <c r="I29" i="14"/>
  <c r="F30" i="14"/>
  <c r="G30" i="14"/>
  <c r="H30" i="14"/>
  <c r="I30" i="14"/>
  <c r="F31" i="14"/>
  <c r="G31" i="14"/>
  <c r="H31" i="14"/>
  <c r="I31" i="14"/>
  <c r="F32" i="14"/>
  <c r="G32" i="14"/>
  <c r="H32" i="14"/>
  <c r="I32" i="14"/>
  <c r="F33" i="14"/>
  <c r="G33" i="14"/>
  <c r="H33" i="14"/>
  <c r="I33" i="14"/>
  <c r="F34" i="14"/>
  <c r="G34" i="14"/>
  <c r="H34" i="14"/>
  <c r="I34" i="14"/>
  <c r="I5" i="14"/>
  <c r="H5" i="14"/>
  <c r="G5" i="14"/>
  <c r="F5" i="14"/>
  <c r="F6" i="37"/>
  <c r="G6" i="37"/>
  <c r="H6" i="37"/>
  <c r="I6" i="37"/>
  <c r="F7" i="37"/>
  <c r="G7" i="37"/>
  <c r="H7" i="37"/>
  <c r="I7" i="37"/>
  <c r="F8" i="37"/>
  <c r="G8" i="37"/>
  <c r="H8" i="37"/>
  <c r="I8" i="37"/>
  <c r="F9" i="37"/>
  <c r="G9" i="37"/>
  <c r="H9" i="37"/>
  <c r="I9" i="37"/>
  <c r="F10" i="37"/>
  <c r="G10" i="37"/>
  <c r="H10" i="37"/>
  <c r="I10" i="37"/>
  <c r="F11" i="37"/>
  <c r="G11" i="37"/>
  <c r="H11" i="37"/>
  <c r="I11" i="37"/>
  <c r="F12" i="37"/>
  <c r="G12" i="37"/>
  <c r="H12" i="37"/>
  <c r="I12" i="37"/>
  <c r="F13" i="37"/>
  <c r="G13" i="37"/>
  <c r="H13" i="37"/>
  <c r="I13" i="37"/>
  <c r="F14" i="37"/>
  <c r="G14" i="37"/>
  <c r="H14" i="37"/>
  <c r="I14" i="37"/>
  <c r="F15" i="37"/>
  <c r="G15" i="37"/>
  <c r="H15" i="37"/>
  <c r="I15" i="37"/>
  <c r="F16" i="37"/>
  <c r="G16" i="37"/>
  <c r="H16" i="37"/>
  <c r="I16" i="37"/>
  <c r="F17" i="37"/>
  <c r="G17" i="37"/>
  <c r="H17" i="37"/>
  <c r="I17" i="37"/>
  <c r="F18" i="37"/>
  <c r="G18" i="37"/>
  <c r="H18" i="37"/>
  <c r="I18" i="37"/>
  <c r="F19" i="37"/>
  <c r="G19" i="37"/>
  <c r="H19" i="37"/>
  <c r="I19" i="37"/>
  <c r="F20" i="37"/>
  <c r="G20" i="37"/>
  <c r="H20" i="37"/>
  <c r="I20" i="37"/>
  <c r="F21" i="37"/>
  <c r="G21" i="37"/>
  <c r="H21" i="37"/>
  <c r="I21" i="37"/>
  <c r="F22" i="37"/>
  <c r="G22" i="37"/>
  <c r="H22" i="37"/>
  <c r="I22" i="37"/>
  <c r="F23" i="37"/>
  <c r="G23" i="37"/>
  <c r="H23" i="37"/>
  <c r="I23" i="37"/>
  <c r="F24" i="37"/>
  <c r="G24" i="37"/>
  <c r="H24" i="37"/>
  <c r="I24" i="37"/>
  <c r="F25" i="37"/>
  <c r="G25" i="37"/>
  <c r="H25" i="37"/>
  <c r="I25" i="37"/>
  <c r="F26" i="37"/>
  <c r="G26" i="37"/>
  <c r="H26" i="37"/>
  <c r="I26" i="37"/>
  <c r="F27" i="37"/>
  <c r="G27" i="37"/>
  <c r="H27" i="37"/>
  <c r="I27" i="37"/>
  <c r="F28" i="37"/>
  <c r="G28" i="37"/>
  <c r="H28" i="37"/>
  <c r="I28" i="37"/>
  <c r="F29" i="37"/>
  <c r="G29" i="37"/>
  <c r="H29" i="37"/>
  <c r="I29" i="37"/>
  <c r="F30" i="37"/>
  <c r="G30" i="37"/>
  <c r="H30" i="37"/>
  <c r="I30" i="37"/>
  <c r="F31" i="37"/>
  <c r="G31" i="37"/>
  <c r="H31" i="37"/>
  <c r="I31" i="37"/>
  <c r="F32" i="37"/>
  <c r="G32" i="37"/>
  <c r="H32" i="37"/>
  <c r="I32" i="37"/>
  <c r="F33" i="37"/>
  <c r="G33" i="37"/>
  <c r="H33" i="37"/>
  <c r="I33" i="37"/>
  <c r="F34" i="37"/>
  <c r="G34" i="37"/>
  <c r="H34" i="37"/>
  <c r="I34" i="37"/>
  <c r="I5" i="37"/>
  <c r="H5" i="37"/>
  <c r="G5" i="37"/>
  <c r="F5" i="37"/>
  <c r="F6" i="32"/>
  <c r="G6" i="32"/>
  <c r="H6" i="32"/>
  <c r="I6" i="32"/>
  <c r="F7" i="32"/>
  <c r="G7" i="32"/>
  <c r="H7" i="32"/>
  <c r="I7" i="32"/>
  <c r="F8" i="32"/>
  <c r="G8" i="32"/>
  <c r="H8" i="32"/>
  <c r="I8" i="32"/>
  <c r="F9" i="32"/>
  <c r="G9" i="32"/>
  <c r="H9" i="32"/>
  <c r="I9" i="32"/>
  <c r="F10" i="32"/>
  <c r="G10" i="32"/>
  <c r="H10" i="32"/>
  <c r="I10" i="32"/>
  <c r="F11" i="32"/>
  <c r="G11" i="32"/>
  <c r="H11" i="32"/>
  <c r="I11" i="32"/>
  <c r="F12" i="32"/>
  <c r="G12" i="32"/>
  <c r="H12" i="32"/>
  <c r="I12" i="32"/>
  <c r="F13" i="32"/>
  <c r="G13" i="32"/>
  <c r="H13" i="32"/>
  <c r="I13" i="32"/>
  <c r="F14" i="32"/>
  <c r="G14" i="32"/>
  <c r="H14" i="32"/>
  <c r="I14" i="32"/>
  <c r="F15" i="32"/>
  <c r="G15" i="32"/>
  <c r="H15" i="32"/>
  <c r="I15" i="32"/>
  <c r="F16" i="32"/>
  <c r="G16" i="32"/>
  <c r="H16" i="32"/>
  <c r="I16" i="32"/>
  <c r="F17" i="32"/>
  <c r="G17" i="32"/>
  <c r="H17" i="32"/>
  <c r="I17" i="32"/>
  <c r="F18" i="32"/>
  <c r="G18" i="32"/>
  <c r="H18" i="32"/>
  <c r="I18" i="32"/>
  <c r="F19" i="32"/>
  <c r="G19" i="32"/>
  <c r="H19" i="32"/>
  <c r="I19" i="32"/>
  <c r="F20" i="32"/>
  <c r="G20" i="32"/>
  <c r="H20" i="32"/>
  <c r="I20" i="32"/>
  <c r="F21" i="32"/>
  <c r="G21" i="32"/>
  <c r="H21" i="32"/>
  <c r="I21" i="32"/>
  <c r="F22" i="32"/>
  <c r="G22" i="32"/>
  <c r="H22" i="32"/>
  <c r="I22" i="32"/>
  <c r="F23" i="32"/>
  <c r="G23" i="32"/>
  <c r="H23" i="32"/>
  <c r="I23" i="32"/>
  <c r="F24" i="32"/>
  <c r="G24" i="32"/>
  <c r="H24" i="32"/>
  <c r="I24" i="32"/>
  <c r="F25" i="32"/>
  <c r="G25" i="32"/>
  <c r="H25" i="32"/>
  <c r="I25" i="32"/>
  <c r="F26" i="32"/>
  <c r="G26" i="32"/>
  <c r="H26" i="32"/>
  <c r="I26" i="32"/>
  <c r="F27" i="32"/>
  <c r="G27" i="32"/>
  <c r="H27" i="32"/>
  <c r="I27" i="32"/>
  <c r="F28" i="32"/>
  <c r="G28" i="32"/>
  <c r="H28" i="32"/>
  <c r="I28" i="32"/>
  <c r="F29" i="32"/>
  <c r="G29" i="32"/>
  <c r="H29" i="32"/>
  <c r="I29" i="32"/>
  <c r="F30" i="32"/>
  <c r="G30" i="32"/>
  <c r="H30" i="32"/>
  <c r="I30" i="32"/>
  <c r="F31" i="32"/>
  <c r="G31" i="32"/>
  <c r="H31" i="32"/>
  <c r="I31" i="32"/>
  <c r="F32" i="32"/>
  <c r="G32" i="32"/>
  <c r="H32" i="32"/>
  <c r="I32" i="32"/>
  <c r="F33" i="32"/>
  <c r="G33" i="32"/>
  <c r="H33" i="32"/>
  <c r="I33" i="32"/>
  <c r="F34" i="32"/>
  <c r="G34" i="32"/>
  <c r="H34" i="32"/>
  <c r="I34" i="32"/>
  <c r="I5" i="32"/>
  <c r="H5" i="32"/>
  <c r="G5" i="32"/>
  <c r="F5" i="32"/>
  <c r="F6" i="36"/>
  <c r="G6" i="36"/>
  <c r="H6" i="36"/>
  <c r="I6" i="36"/>
  <c r="F7" i="36"/>
  <c r="G7" i="36"/>
  <c r="H7" i="36"/>
  <c r="I7" i="36"/>
  <c r="F8" i="36"/>
  <c r="G8" i="36"/>
  <c r="H8" i="36"/>
  <c r="I8" i="36"/>
  <c r="F9" i="36"/>
  <c r="G9" i="36"/>
  <c r="H9" i="36"/>
  <c r="I9" i="36"/>
  <c r="F10" i="36"/>
  <c r="G10" i="36"/>
  <c r="H10" i="36"/>
  <c r="I10" i="36"/>
  <c r="F11" i="36"/>
  <c r="G11" i="36"/>
  <c r="H11" i="36"/>
  <c r="I11" i="36"/>
  <c r="F12" i="36"/>
  <c r="G12" i="36"/>
  <c r="H12" i="36"/>
  <c r="I12" i="36"/>
  <c r="F13" i="36"/>
  <c r="G13" i="36"/>
  <c r="H13" i="36"/>
  <c r="I13" i="36"/>
  <c r="F14" i="36"/>
  <c r="G14" i="36"/>
  <c r="H14" i="36"/>
  <c r="I14" i="36"/>
  <c r="F15" i="36"/>
  <c r="G15" i="36"/>
  <c r="H15" i="36"/>
  <c r="I15" i="36"/>
  <c r="F16" i="36"/>
  <c r="G16" i="36"/>
  <c r="H16" i="36"/>
  <c r="I16" i="36"/>
  <c r="F17" i="36"/>
  <c r="G17" i="36"/>
  <c r="H17" i="36"/>
  <c r="I17" i="36"/>
  <c r="F18" i="36"/>
  <c r="G18" i="36"/>
  <c r="H18" i="36"/>
  <c r="I18" i="36"/>
  <c r="F19" i="36"/>
  <c r="G19" i="36"/>
  <c r="H19" i="36"/>
  <c r="I19" i="36"/>
  <c r="F20" i="36"/>
  <c r="G20" i="36"/>
  <c r="H20" i="36"/>
  <c r="I20" i="36"/>
  <c r="F21" i="36"/>
  <c r="G21" i="36"/>
  <c r="H21" i="36"/>
  <c r="I21" i="36"/>
  <c r="F22" i="36"/>
  <c r="G22" i="36"/>
  <c r="H22" i="36"/>
  <c r="I22" i="36"/>
  <c r="F23" i="36"/>
  <c r="G23" i="36"/>
  <c r="H23" i="36"/>
  <c r="I23" i="36"/>
  <c r="F24" i="36"/>
  <c r="G24" i="36"/>
  <c r="H24" i="36"/>
  <c r="I24" i="36"/>
  <c r="F25" i="36"/>
  <c r="G25" i="36"/>
  <c r="H25" i="36"/>
  <c r="I25" i="36"/>
  <c r="F26" i="36"/>
  <c r="G26" i="36"/>
  <c r="H26" i="36"/>
  <c r="I26" i="36"/>
  <c r="F27" i="36"/>
  <c r="G27" i="36"/>
  <c r="H27" i="36"/>
  <c r="I27" i="36"/>
  <c r="F28" i="36"/>
  <c r="G28" i="36"/>
  <c r="H28" i="36"/>
  <c r="I28" i="36"/>
  <c r="F29" i="36"/>
  <c r="G29" i="36"/>
  <c r="H29" i="36"/>
  <c r="I29" i="36"/>
  <c r="F30" i="36"/>
  <c r="G30" i="36"/>
  <c r="H30" i="36"/>
  <c r="I30" i="36"/>
  <c r="F31" i="36"/>
  <c r="G31" i="36"/>
  <c r="H31" i="36"/>
  <c r="I31" i="36"/>
  <c r="F32" i="36"/>
  <c r="G32" i="36"/>
  <c r="H32" i="36"/>
  <c r="I32" i="36"/>
  <c r="F33" i="36"/>
  <c r="G33" i="36"/>
  <c r="H33" i="36"/>
  <c r="I33" i="36"/>
  <c r="F34" i="36"/>
  <c r="G34" i="36"/>
  <c r="H34" i="36"/>
  <c r="I34" i="36"/>
  <c r="I5" i="36"/>
  <c r="H5" i="36"/>
  <c r="G5" i="36"/>
  <c r="F5" i="36"/>
  <c r="F35" i="28"/>
  <c r="G35" i="28"/>
  <c r="H35" i="28"/>
  <c r="I35" i="28"/>
  <c r="W35" i="28"/>
  <c r="X35" i="28"/>
  <c r="Y35" i="28"/>
  <c r="Z35" i="28"/>
  <c r="F36" i="28"/>
  <c r="G36" i="28"/>
  <c r="H36" i="28"/>
  <c r="I36" i="28"/>
  <c r="W36" i="28"/>
  <c r="X36" i="28"/>
  <c r="Y36" i="28"/>
  <c r="Z36" i="28"/>
  <c r="F37" i="28"/>
  <c r="G37" i="28"/>
  <c r="H37" i="28"/>
  <c r="I37" i="28"/>
  <c r="W37" i="28"/>
  <c r="X37" i="28"/>
  <c r="Y37" i="28"/>
  <c r="Z37" i="28"/>
  <c r="F38" i="28"/>
  <c r="G38" i="28"/>
  <c r="H38" i="28"/>
  <c r="I38" i="28"/>
  <c r="W38" i="28"/>
  <c r="X38" i="28"/>
  <c r="Y38" i="28"/>
  <c r="Z38" i="28"/>
  <c r="F39" i="28"/>
  <c r="G39" i="28"/>
  <c r="H39" i="28"/>
  <c r="I39" i="28"/>
  <c r="W39" i="28"/>
  <c r="X39" i="28"/>
  <c r="Y39" i="28"/>
  <c r="Z39" i="28"/>
  <c r="F40" i="28"/>
  <c r="G40" i="28"/>
  <c r="H40" i="28"/>
  <c r="I40" i="28"/>
  <c r="W40" i="28"/>
  <c r="X40" i="28"/>
  <c r="Y40" i="28"/>
  <c r="Z40" i="28"/>
  <c r="F41" i="28"/>
  <c r="G41" i="28"/>
  <c r="H41" i="28"/>
  <c r="I41" i="28"/>
  <c r="W41" i="28"/>
  <c r="X41" i="28"/>
  <c r="Y41" i="28"/>
  <c r="Z41" i="28"/>
  <c r="F42" i="28"/>
  <c r="G42" i="28"/>
  <c r="H42" i="28"/>
  <c r="I42" i="28"/>
  <c r="W42" i="28"/>
  <c r="X42" i="28"/>
  <c r="Y42" i="28"/>
  <c r="Z42" i="28"/>
  <c r="F43" i="28"/>
  <c r="G43" i="28"/>
  <c r="H43" i="28"/>
  <c r="I43" i="28"/>
  <c r="W43" i="28"/>
  <c r="X43" i="28"/>
  <c r="Y43" i="28"/>
  <c r="Z43" i="28"/>
  <c r="F44" i="28"/>
  <c r="G44" i="28"/>
  <c r="H44" i="28"/>
  <c r="I44" i="28"/>
  <c r="W44" i="28"/>
  <c r="X44" i="28"/>
  <c r="Y44" i="28"/>
  <c r="Z44" i="28"/>
  <c r="F6" i="28"/>
  <c r="G6" i="28"/>
  <c r="H6" i="28"/>
  <c r="I6" i="28"/>
  <c r="F7" i="28"/>
  <c r="G7" i="28"/>
  <c r="H7" i="28"/>
  <c r="I7" i="28"/>
  <c r="F8" i="28"/>
  <c r="G8" i="28"/>
  <c r="H8" i="28"/>
  <c r="I8" i="28"/>
  <c r="F9" i="28"/>
  <c r="G9" i="28"/>
  <c r="H9" i="28"/>
  <c r="I9" i="28"/>
  <c r="F10" i="28"/>
  <c r="G10" i="28"/>
  <c r="H10" i="28"/>
  <c r="I10" i="28"/>
  <c r="F11" i="28"/>
  <c r="G11" i="28"/>
  <c r="H11" i="28"/>
  <c r="I11" i="28"/>
  <c r="F12" i="28"/>
  <c r="G12" i="28"/>
  <c r="H12" i="28"/>
  <c r="I12" i="28"/>
  <c r="F13" i="28"/>
  <c r="G13" i="28"/>
  <c r="H13" i="28"/>
  <c r="I13" i="28"/>
  <c r="F14" i="28"/>
  <c r="G14" i="28"/>
  <c r="H14" i="28"/>
  <c r="I14" i="28"/>
  <c r="F15" i="28"/>
  <c r="G15" i="28"/>
  <c r="H15" i="28"/>
  <c r="I15" i="28"/>
  <c r="F16" i="28"/>
  <c r="G16" i="28"/>
  <c r="H16" i="28"/>
  <c r="I16" i="28"/>
  <c r="F17" i="28"/>
  <c r="G17" i="28"/>
  <c r="H17" i="28"/>
  <c r="I17" i="28"/>
  <c r="F18" i="28"/>
  <c r="G18" i="28"/>
  <c r="H18" i="28"/>
  <c r="I18" i="28"/>
  <c r="F19" i="28"/>
  <c r="G19" i="28"/>
  <c r="H19" i="28"/>
  <c r="I19" i="28"/>
  <c r="F20" i="28"/>
  <c r="G20" i="28"/>
  <c r="H20" i="28"/>
  <c r="I20" i="28"/>
  <c r="F21" i="28"/>
  <c r="G21" i="28"/>
  <c r="H21" i="28"/>
  <c r="I21" i="28"/>
  <c r="F22" i="28"/>
  <c r="G22" i="28"/>
  <c r="H22" i="28"/>
  <c r="I22" i="28"/>
  <c r="F23" i="28"/>
  <c r="G23" i="28"/>
  <c r="H23" i="28"/>
  <c r="I23" i="28"/>
  <c r="F24" i="28"/>
  <c r="G24" i="28"/>
  <c r="H24" i="28"/>
  <c r="I24" i="28"/>
  <c r="F25" i="28"/>
  <c r="G25" i="28"/>
  <c r="H25" i="28"/>
  <c r="I25" i="28"/>
  <c r="F26" i="28"/>
  <c r="G26" i="28"/>
  <c r="H26" i="28"/>
  <c r="I26" i="28"/>
  <c r="F27" i="28"/>
  <c r="G27" i="28"/>
  <c r="H27" i="28"/>
  <c r="I27" i="28"/>
  <c r="F28" i="28"/>
  <c r="G28" i="28"/>
  <c r="H28" i="28"/>
  <c r="I28" i="28"/>
  <c r="F29" i="28"/>
  <c r="G29" i="28"/>
  <c r="H29" i="28"/>
  <c r="I29" i="28"/>
  <c r="F30" i="28"/>
  <c r="G30" i="28"/>
  <c r="H30" i="28"/>
  <c r="I30" i="28"/>
  <c r="F31" i="28"/>
  <c r="G31" i="28"/>
  <c r="H31" i="28"/>
  <c r="I31" i="28"/>
  <c r="F32" i="28"/>
  <c r="G32" i="28"/>
  <c r="H32" i="28"/>
  <c r="I32" i="28"/>
  <c r="F33" i="28"/>
  <c r="G33" i="28"/>
  <c r="H33" i="28"/>
  <c r="I33" i="28"/>
  <c r="F34" i="28"/>
  <c r="G34" i="28"/>
  <c r="H34" i="28"/>
  <c r="I34" i="28"/>
  <c r="I5" i="28"/>
  <c r="H5" i="28"/>
  <c r="G5" i="28"/>
  <c r="F5" i="28"/>
  <c r="AA44" i="28" l="1"/>
  <c r="AA42" i="28"/>
  <c r="AA41" i="28"/>
  <c r="AA39" i="28"/>
  <c r="AA37" i="28"/>
  <c r="AC44" i="28"/>
  <c r="AB44" i="28" s="1"/>
  <c r="AC42" i="28"/>
  <c r="AB42" i="28" s="1"/>
  <c r="AC39" i="28"/>
  <c r="AB39" i="28" s="1"/>
  <c r="AC38" i="28"/>
  <c r="AB38" i="28" s="1"/>
  <c r="AA35" i="28"/>
  <c r="AC40" i="28"/>
  <c r="AB40" i="28" s="1"/>
  <c r="AA36" i="28"/>
  <c r="AC36" i="28"/>
  <c r="AB36" i="28" s="1"/>
  <c r="AA43" i="28"/>
  <c r="AA40" i="28"/>
  <c r="AA38" i="28"/>
  <c r="AC37" i="28"/>
  <c r="AB37" i="28" s="1"/>
  <c r="AC35" i="28"/>
  <c r="AB35" i="28" s="1"/>
  <c r="AC43" i="28"/>
  <c r="AB43" i="28" s="1"/>
  <c r="AC41" i="28"/>
  <c r="AB41" i="28" s="1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F40" i="30"/>
  <c r="G40" i="30"/>
  <c r="H40" i="30"/>
  <c r="I40" i="30"/>
  <c r="F41" i="30"/>
  <c r="G41" i="30"/>
  <c r="H41" i="30"/>
  <c r="I41" i="30"/>
  <c r="F42" i="30"/>
  <c r="G42" i="30"/>
  <c r="H42" i="30"/>
  <c r="I42" i="30"/>
  <c r="F43" i="30"/>
  <c r="G43" i="30"/>
  <c r="H43" i="30"/>
  <c r="I43" i="30"/>
  <c r="F44" i="30"/>
  <c r="G44" i="30"/>
  <c r="H44" i="30"/>
  <c r="I44" i="30"/>
  <c r="F45" i="30"/>
  <c r="G45" i="30"/>
  <c r="H45" i="30"/>
  <c r="I45" i="30"/>
  <c r="F46" i="30"/>
  <c r="G46" i="30"/>
  <c r="H46" i="30"/>
  <c r="I46" i="30"/>
  <c r="F47" i="30"/>
  <c r="G47" i="30"/>
  <c r="H47" i="30"/>
  <c r="I47" i="30"/>
  <c r="F48" i="30"/>
  <c r="G48" i="30"/>
  <c r="H48" i="30"/>
  <c r="I48" i="30"/>
  <c r="F49" i="30"/>
  <c r="G49" i="30"/>
  <c r="H49" i="30"/>
  <c r="I49" i="30"/>
  <c r="F50" i="30"/>
  <c r="G50" i="30"/>
  <c r="H50" i="30"/>
  <c r="I50" i="30"/>
  <c r="F51" i="30"/>
  <c r="G51" i="30"/>
  <c r="H51" i="30"/>
  <c r="I51" i="30"/>
  <c r="F32" i="30"/>
  <c r="G32" i="30"/>
  <c r="H32" i="30"/>
  <c r="I32" i="30"/>
  <c r="F33" i="30"/>
  <c r="G33" i="30"/>
  <c r="H33" i="30"/>
  <c r="I33" i="30"/>
  <c r="F34" i="30"/>
  <c r="G34" i="30"/>
  <c r="H34" i="30"/>
  <c r="I34" i="30"/>
  <c r="F35" i="30"/>
  <c r="G35" i="30"/>
  <c r="H35" i="30"/>
  <c r="I35" i="30"/>
  <c r="F36" i="30"/>
  <c r="G36" i="30"/>
  <c r="H36" i="30"/>
  <c r="I36" i="30"/>
  <c r="F37" i="30"/>
  <c r="G37" i="30"/>
  <c r="H37" i="30"/>
  <c r="I37" i="30"/>
  <c r="F38" i="30"/>
  <c r="G38" i="30"/>
  <c r="H38" i="30"/>
  <c r="I38" i="30"/>
  <c r="F39" i="30"/>
  <c r="G39" i="30"/>
  <c r="H39" i="30"/>
  <c r="I39" i="30"/>
  <c r="F5" i="30"/>
  <c r="G5" i="30"/>
  <c r="H5" i="30"/>
  <c r="I5" i="30"/>
  <c r="F7" i="30"/>
  <c r="G7" i="30"/>
  <c r="H7" i="30"/>
  <c r="I7" i="30"/>
  <c r="F8" i="30"/>
  <c r="G8" i="30"/>
  <c r="H8" i="30"/>
  <c r="I8" i="30"/>
  <c r="F9" i="30"/>
  <c r="G9" i="30"/>
  <c r="H9" i="30"/>
  <c r="I9" i="30"/>
  <c r="F10" i="30"/>
  <c r="G10" i="30"/>
  <c r="H10" i="30"/>
  <c r="I10" i="30"/>
  <c r="F12" i="30"/>
  <c r="G12" i="30"/>
  <c r="H12" i="30"/>
  <c r="I12" i="30"/>
  <c r="F20" i="30"/>
  <c r="G20" i="30"/>
  <c r="H20" i="30"/>
  <c r="I20" i="30"/>
  <c r="F19" i="30"/>
  <c r="G19" i="30"/>
  <c r="H19" i="30"/>
  <c r="I19" i="30"/>
  <c r="F24" i="30"/>
  <c r="G24" i="30"/>
  <c r="H24" i="30"/>
  <c r="I24" i="30"/>
  <c r="F11" i="30"/>
  <c r="G11" i="30"/>
  <c r="H11" i="30"/>
  <c r="I11" i="30"/>
  <c r="F16" i="30"/>
  <c r="G16" i="30"/>
  <c r="H16" i="30"/>
  <c r="I16" i="30"/>
  <c r="F17" i="30"/>
  <c r="G17" i="30"/>
  <c r="H17" i="30"/>
  <c r="I17" i="30"/>
  <c r="F14" i="30"/>
  <c r="G14" i="30"/>
  <c r="H14" i="30"/>
  <c r="I14" i="30"/>
  <c r="F13" i="30"/>
  <c r="G13" i="30"/>
  <c r="H13" i="30"/>
  <c r="I13" i="30"/>
  <c r="F21" i="30"/>
  <c r="G21" i="30"/>
  <c r="H21" i="30"/>
  <c r="I21" i="30"/>
  <c r="F22" i="30"/>
  <c r="G22" i="30"/>
  <c r="H22" i="30"/>
  <c r="I22" i="30"/>
  <c r="F23" i="30"/>
  <c r="H23" i="30"/>
  <c r="I23" i="30"/>
  <c r="F15" i="30"/>
  <c r="G15" i="30"/>
  <c r="H15" i="30"/>
  <c r="I15" i="30"/>
  <c r="F18" i="30"/>
  <c r="G18" i="30"/>
  <c r="H18" i="30"/>
  <c r="I18" i="30"/>
  <c r="F25" i="30"/>
  <c r="G25" i="30"/>
  <c r="H25" i="30"/>
  <c r="I25" i="30"/>
  <c r="F27" i="30"/>
  <c r="G27" i="30"/>
  <c r="H27" i="30"/>
  <c r="I27" i="30"/>
  <c r="F28" i="30"/>
  <c r="G28" i="30"/>
  <c r="H28" i="30"/>
  <c r="I28" i="30"/>
  <c r="F29" i="30"/>
  <c r="G29" i="30"/>
  <c r="H29" i="30"/>
  <c r="I29" i="30"/>
  <c r="F30" i="30"/>
  <c r="G30" i="30"/>
  <c r="H30" i="30"/>
  <c r="I30" i="30"/>
  <c r="F31" i="30"/>
  <c r="G31" i="30"/>
  <c r="H31" i="30"/>
  <c r="I31" i="30"/>
  <c r="I6" i="30"/>
  <c r="H6" i="30"/>
  <c r="G6" i="30"/>
  <c r="F6" i="30"/>
  <c r="E6" i="38"/>
  <c r="F6" i="38"/>
  <c r="G6" i="38"/>
  <c r="H6" i="38"/>
  <c r="E7" i="38"/>
  <c r="F7" i="38"/>
  <c r="H7" i="38"/>
  <c r="E8" i="38"/>
  <c r="F8" i="38"/>
  <c r="G8" i="38"/>
  <c r="H8" i="38"/>
  <c r="E9" i="38"/>
  <c r="F9" i="38"/>
  <c r="G9" i="38"/>
  <c r="H9" i="38"/>
  <c r="E10" i="38"/>
  <c r="F10" i="38"/>
  <c r="G10" i="38"/>
  <c r="H10" i="38"/>
  <c r="E11" i="38"/>
  <c r="G11" i="38"/>
  <c r="H11" i="38"/>
  <c r="E12" i="38"/>
  <c r="F12" i="38"/>
  <c r="G12" i="38"/>
  <c r="H12" i="38"/>
  <c r="E13" i="38"/>
  <c r="F13" i="38"/>
  <c r="G13" i="38"/>
  <c r="H13" i="38"/>
  <c r="E14" i="38"/>
  <c r="F14" i="38"/>
  <c r="G14" i="38"/>
  <c r="H14" i="38"/>
  <c r="E15" i="38"/>
  <c r="F15" i="38"/>
  <c r="G15" i="38"/>
  <c r="H15" i="38"/>
  <c r="E16" i="38"/>
  <c r="F16" i="38"/>
  <c r="G16" i="38"/>
  <c r="H16" i="38"/>
  <c r="E17" i="38"/>
  <c r="F17" i="38"/>
  <c r="G17" i="38"/>
  <c r="H17" i="38"/>
  <c r="D18" i="38"/>
  <c r="E18" i="38"/>
  <c r="F18" i="38"/>
  <c r="G18" i="38"/>
  <c r="H18" i="38"/>
  <c r="E19" i="38"/>
  <c r="F19" i="38"/>
  <c r="G19" i="38"/>
  <c r="H19" i="38"/>
  <c r="E20" i="38"/>
  <c r="F20" i="38"/>
  <c r="G20" i="38"/>
  <c r="H20" i="38"/>
  <c r="E21" i="38"/>
  <c r="F21" i="38"/>
  <c r="G21" i="38"/>
  <c r="H21" i="38"/>
  <c r="E22" i="38"/>
  <c r="F22" i="38"/>
  <c r="G22" i="38"/>
  <c r="H22" i="38"/>
  <c r="E23" i="38"/>
  <c r="F23" i="38"/>
  <c r="G23" i="38"/>
  <c r="H23" i="38"/>
  <c r="E24" i="38"/>
  <c r="F24" i="38"/>
  <c r="G24" i="38"/>
  <c r="H24" i="38"/>
  <c r="E25" i="38"/>
  <c r="F25" i="38"/>
  <c r="G25" i="38"/>
  <c r="H25" i="38"/>
  <c r="E26" i="38"/>
  <c r="F26" i="38"/>
  <c r="G26" i="38"/>
  <c r="H26" i="38"/>
  <c r="E27" i="38"/>
  <c r="F27" i="38"/>
  <c r="G27" i="38"/>
  <c r="H27" i="38"/>
  <c r="E28" i="38"/>
  <c r="F28" i="38"/>
  <c r="G28" i="38"/>
  <c r="H28" i="38"/>
  <c r="E29" i="38"/>
  <c r="F29" i="38"/>
  <c r="G29" i="38"/>
  <c r="H29" i="38"/>
  <c r="E30" i="38"/>
  <c r="F30" i="38"/>
  <c r="G30" i="38"/>
  <c r="H30" i="38"/>
  <c r="E31" i="38"/>
  <c r="F31" i="38"/>
  <c r="G31" i="38"/>
  <c r="H31" i="38"/>
  <c r="E32" i="38"/>
  <c r="F32" i="38"/>
  <c r="G32" i="38"/>
  <c r="H32" i="38"/>
  <c r="E33" i="38"/>
  <c r="F33" i="38"/>
  <c r="G33" i="38"/>
  <c r="H33" i="38"/>
  <c r="E34" i="38"/>
  <c r="F34" i="38"/>
  <c r="G34" i="38"/>
  <c r="H34" i="38"/>
  <c r="H5" i="38"/>
  <c r="G5" i="38"/>
  <c r="F5" i="38"/>
  <c r="E5" i="38"/>
  <c r="C5" i="38"/>
  <c r="N3" i="39"/>
  <c r="N4" i="39"/>
  <c r="N5" i="39"/>
  <c r="N6" i="39"/>
  <c r="N7" i="39"/>
  <c r="N8" i="39"/>
  <c r="N9" i="39"/>
  <c r="N10" i="39"/>
  <c r="N11" i="39"/>
  <c r="N12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N48" i="39"/>
  <c r="N49" i="39"/>
  <c r="N50" i="39"/>
  <c r="N51" i="39"/>
  <c r="N52" i="39"/>
  <c r="N53" i="39"/>
  <c r="N54" i="39"/>
  <c r="N55" i="39"/>
  <c r="N56" i="39"/>
  <c r="N57" i="39"/>
  <c r="N58" i="39"/>
  <c r="N59" i="39"/>
  <c r="N60" i="39"/>
  <c r="N61" i="39"/>
  <c r="N62" i="39"/>
  <c r="N63" i="39"/>
  <c r="N64" i="39"/>
  <c r="N65" i="39"/>
  <c r="N66" i="39"/>
  <c r="N67" i="39"/>
  <c r="N68" i="39"/>
  <c r="N69" i="39"/>
  <c r="N70" i="39"/>
  <c r="N71" i="39"/>
  <c r="N72" i="39"/>
  <c r="N73" i="39"/>
  <c r="N74" i="39"/>
  <c r="N75" i="39"/>
  <c r="N76" i="39"/>
  <c r="N77" i="39"/>
  <c r="N78" i="39"/>
  <c r="N79" i="39"/>
  <c r="N80" i="39"/>
  <c r="N81" i="39"/>
  <c r="N82" i="39"/>
  <c r="N83" i="39"/>
  <c r="N84" i="39"/>
  <c r="N85" i="39"/>
  <c r="N86" i="39"/>
  <c r="N87" i="39"/>
  <c r="N88" i="39"/>
  <c r="N89" i="39"/>
  <c r="N90" i="39"/>
  <c r="N91" i="39"/>
  <c r="N92" i="39"/>
  <c r="N93" i="39"/>
  <c r="N94" i="39"/>
  <c r="N95" i="39"/>
  <c r="N96" i="39"/>
  <c r="N97" i="39"/>
  <c r="N98" i="39"/>
  <c r="N99" i="39"/>
  <c r="N100" i="39"/>
  <c r="N101" i="39"/>
  <c r="N102" i="39"/>
  <c r="N103" i="39"/>
  <c r="N104" i="39"/>
  <c r="N105" i="39"/>
  <c r="N106" i="39"/>
  <c r="N107" i="39"/>
  <c r="N108" i="39"/>
  <c r="N109" i="39"/>
  <c r="N110" i="39"/>
  <c r="N111" i="39"/>
  <c r="N112" i="39"/>
  <c r="N113" i="39"/>
  <c r="N114" i="39"/>
  <c r="N115" i="39"/>
  <c r="N116" i="39"/>
  <c r="N117" i="39"/>
  <c r="N118" i="39"/>
  <c r="N119" i="39"/>
  <c r="N120" i="39"/>
  <c r="N121" i="39"/>
  <c r="N122" i="39"/>
  <c r="N123" i="39"/>
  <c r="N124" i="39"/>
  <c r="N125" i="39"/>
  <c r="N126" i="39"/>
  <c r="N127" i="39"/>
  <c r="N128" i="39"/>
  <c r="N129" i="39"/>
  <c r="N130" i="39"/>
  <c r="N131" i="39"/>
  <c r="N132" i="39"/>
  <c r="N133" i="39"/>
  <c r="N134" i="39"/>
  <c r="N135" i="39"/>
  <c r="N136" i="39"/>
  <c r="N137" i="39"/>
  <c r="N138" i="39"/>
  <c r="N139" i="39"/>
  <c r="N140" i="39"/>
  <c r="N141" i="39"/>
  <c r="N142" i="39"/>
  <c r="N143" i="39"/>
  <c r="N144" i="39"/>
  <c r="N145" i="39"/>
  <c r="N146" i="39"/>
  <c r="N147" i="39"/>
  <c r="N148" i="39"/>
  <c r="N149" i="39"/>
  <c r="N150" i="39"/>
  <c r="N151" i="39"/>
  <c r="N152" i="39"/>
  <c r="N153" i="39"/>
  <c r="N154" i="39"/>
  <c r="N155" i="39"/>
  <c r="N156" i="39"/>
  <c r="N157" i="39"/>
  <c r="N158" i="39"/>
  <c r="N159" i="39"/>
  <c r="N160" i="39"/>
  <c r="N161" i="39"/>
  <c r="N162" i="39"/>
  <c r="N163" i="39"/>
  <c r="N164" i="39"/>
  <c r="N165" i="39"/>
  <c r="N166" i="39"/>
  <c r="N167" i="39"/>
  <c r="N168" i="39"/>
  <c r="N169" i="39"/>
  <c r="N170" i="39"/>
  <c r="N171" i="39"/>
  <c r="N172" i="39"/>
  <c r="N173" i="39"/>
  <c r="N174" i="39"/>
  <c r="N175" i="39"/>
  <c r="N176" i="39"/>
  <c r="N177" i="39"/>
  <c r="N178" i="39"/>
  <c r="N179" i="39"/>
  <c r="N180" i="39"/>
  <c r="N181" i="39"/>
  <c r="N182" i="39"/>
  <c r="N183" i="39"/>
  <c r="N184" i="39"/>
  <c r="N185" i="39"/>
  <c r="N186" i="39"/>
  <c r="N187" i="39"/>
  <c r="N188" i="39"/>
  <c r="N189" i="39"/>
  <c r="N190" i="39"/>
  <c r="N191" i="39"/>
  <c r="N192" i="39"/>
  <c r="N193" i="39"/>
  <c r="N194" i="39"/>
  <c r="N195" i="39"/>
  <c r="N196" i="39"/>
  <c r="N197" i="39"/>
  <c r="N198" i="39"/>
  <c r="N199" i="39"/>
  <c r="N200" i="39"/>
  <c r="N201" i="39"/>
  <c r="N202" i="39"/>
  <c r="N203" i="39"/>
  <c r="N204" i="39"/>
  <c r="N205" i="39"/>
  <c r="N206" i="39"/>
  <c r="N207" i="39"/>
  <c r="N208" i="39"/>
  <c r="N209" i="39"/>
  <c r="N210" i="39"/>
  <c r="N211" i="39"/>
  <c r="N212" i="39"/>
  <c r="N213" i="39"/>
  <c r="N214" i="39"/>
  <c r="N215" i="39"/>
  <c r="N216" i="39"/>
  <c r="N217" i="39"/>
  <c r="N218" i="39"/>
  <c r="N219" i="39"/>
  <c r="N220" i="39"/>
  <c r="N221" i="39"/>
  <c r="N222" i="39"/>
  <c r="N223" i="39"/>
  <c r="N224" i="39"/>
  <c r="N225" i="39"/>
  <c r="N226" i="39"/>
  <c r="N227" i="39"/>
  <c r="N228" i="39"/>
  <c r="N229" i="39"/>
  <c r="N230" i="39"/>
  <c r="N231" i="39"/>
  <c r="N232" i="39"/>
  <c r="N233" i="39"/>
  <c r="N234" i="39"/>
  <c r="N235" i="39"/>
  <c r="N236" i="39"/>
  <c r="N237" i="39"/>
  <c r="N238" i="39"/>
  <c r="N239" i="39"/>
  <c r="N240" i="39"/>
  <c r="N241" i="39"/>
  <c r="N242" i="39"/>
  <c r="N243" i="39"/>
  <c r="N244" i="39"/>
  <c r="N245" i="39"/>
  <c r="N246" i="39"/>
  <c r="N247" i="39"/>
  <c r="N248" i="39"/>
  <c r="N249" i="39"/>
  <c r="N250" i="39"/>
  <c r="N251" i="39"/>
  <c r="N252" i="39"/>
  <c r="N253" i="39"/>
  <c r="N254" i="39"/>
  <c r="N255" i="39"/>
  <c r="N256" i="39"/>
  <c r="N257" i="39"/>
  <c r="N258" i="39"/>
  <c r="N259" i="39"/>
  <c r="N260" i="39"/>
  <c r="N261" i="39"/>
  <c r="N262" i="39"/>
  <c r="N263" i="39"/>
  <c r="N264" i="39"/>
  <c r="N265" i="39"/>
  <c r="N266" i="39"/>
  <c r="N267" i="39"/>
  <c r="N268" i="39"/>
  <c r="N2" i="39"/>
  <c r="M268" i="39"/>
  <c r="M267" i="39"/>
  <c r="M266" i="39"/>
  <c r="M265" i="39"/>
  <c r="M264" i="39"/>
  <c r="M263" i="39"/>
  <c r="M262" i="39"/>
  <c r="M261" i="39"/>
  <c r="M260" i="39"/>
  <c r="M259" i="39"/>
  <c r="M258" i="39"/>
  <c r="M257" i="39"/>
  <c r="M256" i="39"/>
  <c r="M255" i="39"/>
  <c r="M254" i="39"/>
  <c r="M253" i="39"/>
  <c r="M252" i="39"/>
  <c r="M251" i="39"/>
  <c r="M250" i="39"/>
  <c r="M249" i="39"/>
  <c r="M248" i="39"/>
  <c r="M247" i="39"/>
  <c r="M246" i="39"/>
  <c r="M245" i="39"/>
  <c r="M244" i="39"/>
  <c r="M243" i="39"/>
  <c r="M242" i="39"/>
  <c r="M241" i="39"/>
  <c r="M240" i="39"/>
  <c r="M239" i="39"/>
  <c r="M238" i="39"/>
  <c r="M237" i="39"/>
  <c r="M236" i="39"/>
  <c r="M235" i="39"/>
  <c r="M234" i="39"/>
  <c r="M233" i="39"/>
  <c r="M232" i="39"/>
  <c r="M231" i="39"/>
  <c r="M230" i="39"/>
  <c r="M229" i="39"/>
  <c r="M228" i="39"/>
  <c r="M227" i="39"/>
  <c r="M226" i="39"/>
  <c r="M225" i="39"/>
  <c r="M224" i="39"/>
  <c r="M223" i="39"/>
  <c r="M222" i="39"/>
  <c r="M221" i="39"/>
  <c r="M220" i="39"/>
  <c r="M219" i="39"/>
  <c r="M218" i="39"/>
  <c r="M217" i="39"/>
  <c r="M216" i="39"/>
  <c r="M215" i="39"/>
  <c r="M214" i="39"/>
  <c r="M213" i="39"/>
  <c r="M212" i="39"/>
  <c r="M211" i="39"/>
  <c r="M210" i="39"/>
  <c r="M209" i="39"/>
  <c r="M208" i="39"/>
  <c r="M207" i="39"/>
  <c r="M206" i="39"/>
  <c r="M205" i="39"/>
  <c r="M204" i="39"/>
  <c r="M203" i="39"/>
  <c r="M202" i="39"/>
  <c r="M201" i="39"/>
  <c r="M200" i="39"/>
  <c r="M199" i="39"/>
  <c r="M198" i="39"/>
  <c r="M197" i="39"/>
  <c r="M196" i="39"/>
  <c r="M195" i="39"/>
  <c r="M194" i="39"/>
  <c r="M193" i="39"/>
  <c r="M192" i="39"/>
  <c r="M191" i="39"/>
  <c r="M190" i="39"/>
  <c r="M189" i="39"/>
  <c r="M188" i="39"/>
  <c r="M187" i="39"/>
  <c r="M186" i="39"/>
  <c r="M185" i="39"/>
  <c r="M184" i="39"/>
  <c r="M183" i="39"/>
  <c r="M182" i="39"/>
  <c r="M181" i="39"/>
  <c r="M180" i="39"/>
  <c r="M179" i="39"/>
  <c r="M178" i="39"/>
  <c r="M177" i="39"/>
  <c r="M176" i="39"/>
  <c r="M175" i="39"/>
  <c r="M174" i="39"/>
  <c r="M173" i="39"/>
  <c r="M172" i="39"/>
  <c r="M171" i="39"/>
  <c r="M170" i="39"/>
  <c r="M169" i="39"/>
  <c r="M168" i="39"/>
  <c r="M167" i="39"/>
  <c r="M166" i="39"/>
  <c r="M165" i="39"/>
  <c r="M164" i="39"/>
  <c r="M163" i="39"/>
  <c r="M162" i="39"/>
  <c r="M161" i="39"/>
  <c r="M160" i="39"/>
  <c r="M159" i="39"/>
  <c r="M158" i="39"/>
  <c r="M157" i="39"/>
  <c r="M156" i="39"/>
  <c r="M155" i="39"/>
  <c r="M154" i="39"/>
  <c r="M153" i="39"/>
  <c r="M152" i="39"/>
  <c r="M151" i="39"/>
  <c r="M150" i="39"/>
  <c r="M149" i="39"/>
  <c r="M148" i="39"/>
  <c r="M147" i="39"/>
  <c r="M146" i="39"/>
  <c r="M145" i="39"/>
  <c r="M144" i="39"/>
  <c r="M143" i="39"/>
  <c r="M142" i="39"/>
  <c r="M141" i="39"/>
  <c r="M140" i="39"/>
  <c r="M139" i="39"/>
  <c r="M138" i="39"/>
  <c r="M137" i="39"/>
  <c r="M136" i="39"/>
  <c r="M135" i="39"/>
  <c r="M134" i="39"/>
  <c r="M133" i="39"/>
  <c r="M132" i="39"/>
  <c r="M131" i="39"/>
  <c r="M130" i="39"/>
  <c r="M129" i="39"/>
  <c r="M128" i="39"/>
  <c r="M127" i="39"/>
  <c r="M126" i="39"/>
  <c r="M125" i="39"/>
  <c r="M124" i="39"/>
  <c r="M123" i="39"/>
  <c r="M122" i="39"/>
  <c r="M121" i="39"/>
  <c r="M120" i="39"/>
  <c r="M119" i="39"/>
  <c r="M118" i="39"/>
  <c r="M117" i="39"/>
  <c r="M116" i="39"/>
  <c r="M115" i="39"/>
  <c r="M114" i="39"/>
  <c r="M113" i="39"/>
  <c r="M112" i="39"/>
  <c r="M111" i="39"/>
  <c r="M110" i="39"/>
  <c r="M109" i="39"/>
  <c r="M108" i="39"/>
  <c r="M107" i="39"/>
  <c r="M106" i="39"/>
  <c r="M105" i="39"/>
  <c r="M104" i="39"/>
  <c r="M103" i="39"/>
  <c r="M102" i="39"/>
  <c r="M101" i="39"/>
  <c r="M100" i="39"/>
  <c r="M99" i="39"/>
  <c r="M98" i="39"/>
  <c r="M97" i="39"/>
  <c r="M96" i="39"/>
  <c r="M95" i="39"/>
  <c r="M94" i="39"/>
  <c r="M93" i="39"/>
  <c r="M92" i="39"/>
  <c r="M91" i="39"/>
  <c r="M90" i="39"/>
  <c r="M89" i="39"/>
  <c r="M88" i="39"/>
  <c r="M87" i="39"/>
  <c r="M86" i="39"/>
  <c r="M85" i="39"/>
  <c r="M84" i="39"/>
  <c r="M83" i="39"/>
  <c r="M82" i="39"/>
  <c r="M81" i="39"/>
  <c r="M80" i="39"/>
  <c r="M79" i="39"/>
  <c r="M78" i="39"/>
  <c r="M77" i="39"/>
  <c r="M76" i="39"/>
  <c r="M75" i="39"/>
  <c r="M74" i="39"/>
  <c r="M73" i="39"/>
  <c r="M72" i="39"/>
  <c r="M71" i="39"/>
  <c r="M70" i="39"/>
  <c r="M69" i="39"/>
  <c r="M68" i="39"/>
  <c r="M67" i="39"/>
  <c r="M66" i="39"/>
  <c r="M65" i="39"/>
  <c r="M64" i="39"/>
  <c r="M63" i="39"/>
  <c r="M62" i="39"/>
  <c r="M61" i="39"/>
  <c r="M60" i="39"/>
  <c r="M59" i="39"/>
  <c r="M58" i="39"/>
  <c r="M57" i="39"/>
  <c r="M56" i="39"/>
  <c r="M55" i="39"/>
  <c r="M54" i="39"/>
  <c r="M53" i="39"/>
  <c r="M52" i="39"/>
  <c r="M51" i="39"/>
  <c r="E51" i="30" s="1"/>
  <c r="M50" i="39"/>
  <c r="E50" i="30" s="1"/>
  <c r="M49" i="39"/>
  <c r="E49" i="30" s="1"/>
  <c r="M48" i="39"/>
  <c r="E48" i="30" s="1"/>
  <c r="M47" i="39"/>
  <c r="M46" i="39"/>
  <c r="M45" i="39"/>
  <c r="E45" i="30" s="1"/>
  <c r="M44" i="39"/>
  <c r="E44" i="30" s="1"/>
  <c r="M43" i="39"/>
  <c r="E43" i="30" s="1"/>
  <c r="M42" i="39"/>
  <c r="E42" i="30" s="1"/>
  <c r="M41" i="39"/>
  <c r="E44" i="28" s="1"/>
  <c r="M40" i="39"/>
  <c r="E43" i="28" s="1"/>
  <c r="M39" i="39"/>
  <c r="E42" i="28" s="1"/>
  <c r="M38" i="39"/>
  <c r="M37" i="39"/>
  <c r="M36" i="39"/>
  <c r="M35" i="39"/>
  <c r="M34" i="39"/>
  <c r="M33" i="39"/>
  <c r="M32" i="39"/>
  <c r="C16" i="6" s="1"/>
  <c r="M31" i="39"/>
  <c r="M30" i="39"/>
  <c r="C13" i="6" s="1"/>
  <c r="M29" i="39"/>
  <c r="M28" i="39"/>
  <c r="M27" i="39"/>
  <c r="M26" i="39"/>
  <c r="M25" i="39"/>
  <c r="D28" i="38" s="1"/>
  <c r="M24" i="39"/>
  <c r="M23" i="39"/>
  <c r="D26" i="38" s="1"/>
  <c r="M22" i="39"/>
  <c r="M21" i="39"/>
  <c r="D24" i="38" s="1"/>
  <c r="M20" i="39"/>
  <c r="M19" i="39"/>
  <c r="D22" i="38" s="1"/>
  <c r="M18" i="39"/>
  <c r="M17" i="39"/>
  <c r="D20" i="38" s="1"/>
  <c r="M16" i="39"/>
  <c r="M15" i="39"/>
  <c r="M14" i="39"/>
  <c r="M13" i="39"/>
  <c r="D16" i="38" s="1"/>
  <c r="M12" i="39"/>
  <c r="E11" i="30" s="1"/>
  <c r="M11" i="39"/>
  <c r="M10" i="39"/>
  <c r="M9" i="39"/>
  <c r="M8" i="39"/>
  <c r="M7" i="39"/>
  <c r="M6" i="39"/>
  <c r="M5" i="39"/>
  <c r="M4" i="39"/>
  <c r="E7" i="30" s="1"/>
  <c r="M3" i="39"/>
  <c r="D6" i="38" s="1"/>
  <c r="M2" i="39"/>
  <c r="D34" i="38" l="1"/>
  <c r="C15" i="6"/>
  <c r="E13" i="30"/>
  <c r="E33" i="30"/>
  <c r="C18" i="6"/>
  <c r="E46" i="30"/>
  <c r="C27" i="6"/>
  <c r="E47" i="30"/>
  <c r="C28" i="6"/>
  <c r="E37" i="28"/>
  <c r="C19" i="6"/>
  <c r="E38" i="28"/>
  <c r="C21" i="6"/>
  <c r="D14" i="38"/>
  <c r="E26" i="30"/>
  <c r="D30" i="38"/>
  <c r="C9" i="6"/>
  <c r="E23" i="30"/>
  <c r="E28" i="30"/>
  <c r="C10" i="6"/>
  <c r="E39" i="28"/>
  <c r="C22" i="6"/>
  <c r="E41" i="28"/>
  <c r="C25" i="6"/>
  <c r="D32" i="38"/>
  <c r="C12" i="6"/>
  <c r="E40" i="28"/>
  <c r="C24" i="6"/>
  <c r="D10" i="38"/>
  <c r="C8" i="5"/>
  <c r="D13" i="38"/>
  <c r="C12" i="5"/>
  <c r="E12" i="30"/>
  <c r="C6" i="6"/>
  <c r="C10" i="5"/>
  <c r="D8" i="38"/>
  <c r="C6" i="5"/>
  <c r="D12" i="38"/>
  <c r="C7" i="6"/>
  <c r="C11" i="5"/>
  <c r="D9" i="38"/>
  <c r="C7" i="5"/>
  <c r="E5" i="28"/>
  <c r="E6" i="30"/>
  <c r="E16" i="30"/>
  <c r="E25" i="30"/>
  <c r="E20" i="30"/>
  <c r="E15" i="30"/>
  <c r="E8" i="30"/>
  <c r="E29" i="30"/>
  <c r="E21" i="30"/>
  <c r="E5" i="14"/>
  <c r="E5" i="32"/>
  <c r="E5" i="36"/>
  <c r="E5" i="15"/>
  <c r="E5" i="37"/>
  <c r="E17" i="28"/>
  <c r="E17" i="32"/>
  <c r="E17" i="37"/>
  <c r="E17" i="36"/>
  <c r="E17" i="15"/>
  <c r="E17" i="14"/>
  <c r="E21" i="28"/>
  <c r="E21" i="37"/>
  <c r="E21" i="36"/>
  <c r="E21" i="15"/>
  <c r="E21" i="14"/>
  <c r="E21" i="32"/>
  <c r="E25" i="28"/>
  <c r="E25" i="14"/>
  <c r="E25" i="37"/>
  <c r="E25" i="36"/>
  <c r="E25" i="15"/>
  <c r="E25" i="32"/>
  <c r="E29" i="28"/>
  <c r="E29" i="36"/>
  <c r="E29" i="37"/>
  <c r="E29" i="15"/>
  <c r="E29" i="14"/>
  <c r="E29" i="32"/>
  <c r="E33" i="28"/>
  <c r="E33" i="36"/>
  <c r="E33" i="14"/>
  <c r="E33" i="37"/>
  <c r="E33" i="32"/>
  <c r="E33" i="15"/>
  <c r="E38" i="30"/>
  <c r="E34" i="30"/>
  <c r="E6" i="14"/>
  <c r="E6" i="32"/>
  <c r="E6" i="28"/>
  <c r="E6" i="37"/>
  <c r="E6" i="36"/>
  <c r="E6" i="15"/>
  <c r="E10" i="14"/>
  <c r="E10" i="32"/>
  <c r="E10" i="28"/>
  <c r="E10" i="37"/>
  <c r="E10" i="36"/>
  <c r="E10" i="15"/>
  <c r="E14" i="14"/>
  <c r="E14" i="32"/>
  <c r="E14" i="28"/>
  <c r="E14" i="37"/>
  <c r="E14" i="36"/>
  <c r="E14" i="15"/>
  <c r="E18" i="14"/>
  <c r="E18" i="32"/>
  <c r="E18" i="28"/>
  <c r="E18" i="37"/>
  <c r="E18" i="36"/>
  <c r="E18" i="15"/>
  <c r="E22" i="14"/>
  <c r="E22" i="32"/>
  <c r="E22" i="15"/>
  <c r="E22" i="28"/>
  <c r="E22" i="37"/>
  <c r="E22" i="36"/>
  <c r="E26" i="14"/>
  <c r="E26" i="32"/>
  <c r="E26" i="28"/>
  <c r="E26" i="15"/>
  <c r="E26" i="37"/>
  <c r="E26" i="36"/>
  <c r="E30" i="14"/>
  <c r="E30" i="32"/>
  <c r="E30" i="28"/>
  <c r="E30" i="15"/>
  <c r="E30" i="37"/>
  <c r="E30" i="36"/>
  <c r="E34" i="15"/>
  <c r="E34" i="14"/>
  <c r="E34" i="32"/>
  <c r="E34" i="28"/>
  <c r="E34" i="37"/>
  <c r="E34" i="36"/>
  <c r="D29" i="38"/>
  <c r="E37" i="30"/>
  <c r="E41" i="30"/>
  <c r="E13" i="28"/>
  <c r="E13" i="37"/>
  <c r="E13" i="36"/>
  <c r="E13" i="15"/>
  <c r="E13" i="14"/>
  <c r="E13" i="32"/>
  <c r="D33" i="38"/>
  <c r="D25" i="38"/>
  <c r="D21" i="38"/>
  <c r="D17" i="38"/>
  <c r="E7" i="15"/>
  <c r="E7" i="14"/>
  <c r="E7" i="32"/>
  <c r="E7" i="28"/>
  <c r="E7" i="37"/>
  <c r="E7" i="36"/>
  <c r="E11" i="15"/>
  <c r="E11" i="14"/>
  <c r="E11" i="32"/>
  <c r="E11" i="36"/>
  <c r="E11" i="28"/>
  <c r="E11" i="37"/>
  <c r="E15" i="15"/>
  <c r="E15" i="36"/>
  <c r="E15" i="14"/>
  <c r="E15" i="32"/>
  <c r="E15" i="28"/>
  <c r="E15" i="37"/>
  <c r="E19" i="15"/>
  <c r="E19" i="14"/>
  <c r="E19" i="32"/>
  <c r="E19" i="37"/>
  <c r="E19" i="28"/>
  <c r="E19" i="36"/>
  <c r="E23" i="15"/>
  <c r="E23" i="37"/>
  <c r="E23" i="14"/>
  <c r="E23" i="32"/>
  <c r="E23" i="28"/>
  <c r="E23" i="36"/>
  <c r="E27" i="15"/>
  <c r="E27" i="14"/>
  <c r="E27" i="32"/>
  <c r="E27" i="37"/>
  <c r="E27" i="28"/>
  <c r="E27" i="36"/>
  <c r="E31" i="15"/>
  <c r="E31" i="14"/>
  <c r="E31" i="32"/>
  <c r="E31" i="28"/>
  <c r="E31" i="37"/>
  <c r="E31" i="36"/>
  <c r="E35" i="28"/>
  <c r="E35" i="15"/>
  <c r="D5" i="38"/>
  <c r="E31" i="30"/>
  <c r="E27" i="30"/>
  <c r="E18" i="30"/>
  <c r="E22" i="30"/>
  <c r="E14" i="30"/>
  <c r="E24" i="30"/>
  <c r="E10" i="30"/>
  <c r="E5" i="30"/>
  <c r="E36" i="30"/>
  <c r="E32" i="30"/>
  <c r="E40" i="30"/>
  <c r="E9" i="28"/>
  <c r="E9" i="32"/>
  <c r="E9" i="37"/>
  <c r="E9" i="36"/>
  <c r="E9" i="15"/>
  <c r="E9" i="14"/>
  <c r="E8" i="37"/>
  <c r="E8" i="36"/>
  <c r="E8" i="15"/>
  <c r="E8" i="14"/>
  <c r="E8" i="32"/>
  <c r="E8" i="28"/>
  <c r="E12" i="37"/>
  <c r="E12" i="36"/>
  <c r="E12" i="15"/>
  <c r="E12" i="28"/>
  <c r="E12" i="14"/>
  <c r="E12" i="32"/>
  <c r="E16" i="37"/>
  <c r="E16" i="36"/>
  <c r="E16" i="15"/>
  <c r="E16" i="14"/>
  <c r="E16" i="32"/>
  <c r="E16" i="28"/>
  <c r="E20" i="37"/>
  <c r="E20" i="36"/>
  <c r="E20" i="15"/>
  <c r="E20" i="28"/>
  <c r="E20" i="14"/>
  <c r="E20" i="32"/>
  <c r="E24" i="37"/>
  <c r="E24" i="36"/>
  <c r="E24" i="15"/>
  <c r="E24" i="28"/>
  <c r="E24" i="14"/>
  <c r="E24" i="32"/>
  <c r="E28" i="37"/>
  <c r="E28" i="36"/>
  <c r="E28" i="28"/>
  <c r="E28" i="15"/>
  <c r="E28" i="14"/>
  <c r="E28" i="32"/>
  <c r="E32" i="37"/>
  <c r="E32" i="36"/>
  <c r="E32" i="15"/>
  <c r="E32" i="14"/>
  <c r="E32" i="32"/>
  <c r="E32" i="28"/>
  <c r="E36" i="28"/>
  <c r="E36" i="15"/>
  <c r="D31" i="38"/>
  <c r="D27" i="38"/>
  <c r="D23" i="38"/>
  <c r="D19" i="38"/>
  <c r="D15" i="38"/>
  <c r="D11" i="38"/>
  <c r="D7" i="38"/>
  <c r="E30" i="30"/>
  <c r="E17" i="30"/>
  <c r="E19" i="30"/>
  <c r="E9" i="30"/>
  <c r="E39" i="30"/>
  <c r="E35" i="30"/>
  <c r="A3" i="38"/>
  <c r="A1" i="19"/>
  <c r="A3" i="37"/>
  <c r="S34" i="37"/>
  <c r="R34" i="37"/>
  <c r="Q34" i="37"/>
  <c r="S33" i="37"/>
  <c r="R33" i="37"/>
  <c r="Q33" i="37"/>
  <c r="S32" i="37"/>
  <c r="R32" i="37"/>
  <c r="Q32" i="37"/>
  <c r="S31" i="37"/>
  <c r="R31" i="37"/>
  <c r="Q31" i="37"/>
  <c r="S30" i="37"/>
  <c r="R30" i="37"/>
  <c r="Q30" i="37"/>
  <c r="S29" i="37"/>
  <c r="R29" i="37"/>
  <c r="Q29" i="37"/>
  <c r="S28" i="37"/>
  <c r="R28" i="37"/>
  <c r="Q28" i="37"/>
  <c r="S27" i="37"/>
  <c r="R27" i="37"/>
  <c r="Q27" i="37"/>
  <c r="S26" i="37"/>
  <c r="R26" i="37"/>
  <c r="Q26" i="37"/>
  <c r="S25" i="37"/>
  <c r="R25" i="37"/>
  <c r="Q25" i="37"/>
  <c r="S24" i="37"/>
  <c r="R24" i="37"/>
  <c r="Q24" i="37"/>
  <c r="S23" i="37"/>
  <c r="R23" i="37"/>
  <c r="Q23" i="37"/>
  <c r="S22" i="37"/>
  <c r="R22" i="37"/>
  <c r="Q22" i="37"/>
  <c r="S21" i="37"/>
  <c r="R21" i="37"/>
  <c r="Q21" i="37"/>
  <c r="S20" i="37"/>
  <c r="R20" i="37"/>
  <c r="Q20" i="37"/>
  <c r="S19" i="37"/>
  <c r="R19" i="37"/>
  <c r="Q19" i="37"/>
  <c r="S18" i="37"/>
  <c r="R18" i="37"/>
  <c r="Q18" i="37"/>
  <c r="S17" i="37"/>
  <c r="R17" i="37"/>
  <c r="Q17" i="37"/>
  <c r="S16" i="37"/>
  <c r="R16" i="37"/>
  <c r="Q16" i="37"/>
  <c r="S15" i="37"/>
  <c r="R15" i="37"/>
  <c r="Q15" i="37"/>
  <c r="S14" i="37"/>
  <c r="R14" i="37"/>
  <c r="Q14" i="37"/>
  <c r="S13" i="37"/>
  <c r="R13" i="37"/>
  <c r="Q13" i="37"/>
  <c r="S12" i="37"/>
  <c r="R12" i="37"/>
  <c r="Q12" i="37"/>
  <c r="S11" i="37"/>
  <c r="R11" i="37"/>
  <c r="Q11" i="37"/>
  <c r="S10" i="37"/>
  <c r="R10" i="37"/>
  <c r="Q10" i="37"/>
  <c r="S9" i="37"/>
  <c r="R9" i="37"/>
  <c r="Q9" i="37"/>
  <c r="S8" i="37"/>
  <c r="R8" i="37"/>
  <c r="Q8" i="37"/>
  <c r="S7" i="37"/>
  <c r="R7" i="37"/>
  <c r="Q7" i="37"/>
  <c r="S6" i="37"/>
  <c r="R6" i="37"/>
  <c r="Q6" i="37"/>
  <c r="S5" i="37"/>
  <c r="R5" i="37"/>
  <c r="Q5" i="37"/>
  <c r="A3" i="36"/>
  <c r="R6" i="36"/>
  <c r="R7" i="36"/>
  <c r="R8" i="36"/>
  <c r="R9" i="36"/>
  <c r="R10" i="36"/>
  <c r="R11" i="36"/>
  <c r="R12" i="36"/>
  <c r="R13" i="36"/>
  <c r="R14" i="36"/>
  <c r="R15" i="36"/>
  <c r="R16" i="36"/>
  <c r="R17" i="36"/>
  <c r="R18" i="36"/>
  <c r="R19" i="36"/>
  <c r="R20" i="36"/>
  <c r="R21" i="36"/>
  <c r="R22" i="36"/>
  <c r="R23" i="36"/>
  <c r="R24" i="36"/>
  <c r="R25" i="36"/>
  <c r="R26" i="36"/>
  <c r="R27" i="36"/>
  <c r="R28" i="36"/>
  <c r="R29" i="36"/>
  <c r="R30" i="36"/>
  <c r="R31" i="36"/>
  <c r="R32" i="36"/>
  <c r="R33" i="36"/>
  <c r="R34" i="36"/>
  <c r="R5" i="36"/>
  <c r="T34" i="36"/>
  <c r="S34" i="36"/>
  <c r="T33" i="36"/>
  <c r="S33" i="36"/>
  <c r="T32" i="36"/>
  <c r="S32" i="36"/>
  <c r="T31" i="36"/>
  <c r="S31" i="36"/>
  <c r="T30" i="36"/>
  <c r="S30" i="36"/>
  <c r="T29" i="36"/>
  <c r="S29" i="36"/>
  <c r="T28" i="36"/>
  <c r="S28" i="36"/>
  <c r="T27" i="36"/>
  <c r="S27" i="36"/>
  <c r="T26" i="36"/>
  <c r="S26" i="36"/>
  <c r="T25" i="36"/>
  <c r="S25" i="36"/>
  <c r="T24" i="36"/>
  <c r="S24" i="36"/>
  <c r="T23" i="36"/>
  <c r="S23" i="36"/>
  <c r="T22" i="36"/>
  <c r="S22" i="36"/>
  <c r="T21" i="36"/>
  <c r="S21" i="36"/>
  <c r="T20" i="36"/>
  <c r="S20" i="36"/>
  <c r="T19" i="36"/>
  <c r="S19" i="36"/>
  <c r="T18" i="36"/>
  <c r="S18" i="36"/>
  <c r="T17" i="36"/>
  <c r="S17" i="36"/>
  <c r="T16" i="36"/>
  <c r="S16" i="36"/>
  <c r="T15" i="36"/>
  <c r="S15" i="36"/>
  <c r="T14" i="36"/>
  <c r="S14" i="36"/>
  <c r="T13" i="36"/>
  <c r="S13" i="36"/>
  <c r="T12" i="36"/>
  <c r="S12" i="36"/>
  <c r="T11" i="36"/>
  <c r="S11" i="36"/>
  <c r="T10" i="36"/>
  <c r="S10" i="36"/>
  <c r="T9" i="36"/>
  <c r="S9" i="36"/>
  <c r="T8" i="36"/>
  <c r="S8" i="36"/>
  <c r="T7" i="36"/>
  <c r="S7" i="36"/>
  <c r="T6" i="36"/>
  <c r="S6" i="36"/>
  <c r="T5" i="36"/>
  <c r="S5" i="36"/>
  <c r="U5" i="37" l="1"/>
  <c r="T7" i="37"/>
  <c r="T11" i="37"/>
  <c r="T15" i="37"/>
  <c r="T19" i="37"/>
  <c r="T23" i="37"/>
  <c r="T27" i="37"/>
  <c r="T31" i="37"/>
  <c r="V20" i="36"/>
  <c r="T6" i="37"/>
  <c r="T10" i="37"/>
  <c r="T14" i="37"/>
  <c r="T18" i="37"/>
  <c r="T22" i="37"/>
  <c r="T26" i="37"/>
  <c r="T30" i="37"/>
  <c r="T34" i="37"/>
  <c r="U34" i="36"/>
  <c r="U30" i="36"/>
  <c r="U26" i="36"/>
  <c r="U22" i="36"/>
  <c r="U18" i="36"/>
  <c r="U14" i="36"/>
  <c r="U10" i="36"/>
  <c r="U6" i="36"/>
  <c r="V8" i="36"/>
  <c r="V16" i="36"/>
  <c r="V24" i="36"/>
  <c r="V32" i="36"/>
  <c r="V22" i="36"/>
  <c r="V26" i="36"/>
  <c r="V34" i="36"/>
  <c r="V25" i="36"/>
  <c r="U25" i="36"/>
  <c r="V17" i="36"/>
  <c r="U17" i="36"/>
  <c r="V13" i="36"/>
  <c r="U13" i="36"/>
  <c r="U30" i="37"/>
  <c r="U26" i="37"/>
  <c r="U22" i="37"/>
  <c r="U18" i="37"/>
  <c r="U10" i="37"/>
  <c r="U32" i="36"/>
  <c r="U28" i="36"/>
  <c r="U24" i="36"/>
  <c r="U20" i="36"/>
  <c r="U16" i="36"/>
  <c r="U12" i="36"/>
  <c r="U8" i="36"/>
  <c r="V28" i="36"/>
  <c r="V12" i="36"/>
  <c r="T5" i="37"/>
  <c r="T9" i="37"/>
  <c r="T13" i="37"/>
  <c r="T17" i="37"/>
  <c r="T21" i="37"/>
  <c r="T25" i="37"/>
  <c r="T29" i="37"/>
  <c r="T33" i="37"/>
  <c r="U33" i="37"/>
  <c r="U29" i="37"/>
  <c r="U25" i="37"/>
  <c r="U21" i="37"/>
  <c r="U17" i="37"/>
  <c r="U13" i="37"/>
  <c r="U9" i="37"/>
  <c r="V6" i="36"/>
  <c r="V10" i="36"/>
  <c r="V14" i="36"/>
  <c r="V18" i="36"/>
  <c r="V30" i="36"/>
  <c r="V33" i="36"/>
  <c r="U33" i="36"/>
  <c r="V29" i="36"/>
  <c r="U29" i="36"/>
  <c r="V21" i="36"/>
  <c r="U21" i="36"/>
  <c r="V9" i="36"/>
  <c r="U9" i="36"/>
  <c r="U34" i="37"/>
  <c r="U14" i="37"/>
  <c r="V5" i="36"/>
  <c r="U5" i="36"/>
  <c r="V31" i="36"/>
  <c r="U31" i="36"/>
  <c r="V27" i="36"/>
  <c r="U27" i="36"/>
  <c r="V23" i="36"/>
  <c r="U23" i="36"/>
  <c r="V19" i="36"/>
  <c r="U19" i="36"/>
  <c r="V15" i="36"/>
  <c r="U15" i="36"/>
  <c r="V11" i="36"/>
  <c r="U11" i="36"/>
  <c r="V7" i="36"/>
  <c r="U7" i="36"/>
  <c r="U6" i="37"/>
  <c r="T8" i="37"/>
  <c r="T12" i="37"/>
  <c r="T16" i="37"/>
  <c r="T20" i="37"/>
  <c r="T24" i="37"/>
  <c r="T28" i="37"/>
  <c r="T32" i="37"/>
  <c r="U32" i="37"/>
  <c r="U28" i="37"/>
  <c r="U24" i="37"/>
  <c r="U20" i="37"/>
  <c r="U16" i="37"/>
  <c r="U12" i="37"/>
  <c r="U8" i="37"/>
  <c r="U31" i="37"/>
  <c r="U27" i="37"/>
  <c r="U23" i="37"/>
  <c r="U19" i="37"/>
  <c r="U15" i="37"/>
  <c r="U11" i="37"/>
  <c r="U7" i="37"/>
  <c r="A3" i="32" l="1"/>
  <c r="V5" i="32"/>
  <c r="Y34" i="32"/>
  <c r="X34" i="32"/>
  <c r="W34" i="32"/>
  <c r="V34" i="32"/>
  <c r="Y33" i="32"/>
  <c r="X33" i="32"/>
  <c r="W33" i="32"/>
  <c r="V33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5" i="32"/>
  <c r="X25" i="32"/>
  <c r="W25" i="32"/>
  <c r="V25" i="32"/>
  <c r="Y24" i="32"/>
  <c r="X24" i="32"/>
  <c r="W24" i="32"/>
  <c r="V24" i="32"/>
  <c r="Y23" i="32"/>
  <c r="X23" i="32"/>
  <c r="W23" i="32"/>
  <c r="V23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Y16" i="32"/>
  <c r="X16" i="32"/>
  <c r="W16" i="32"/>
  <c r="V16" i="32"/>
  <c r="Y15" i="32"/>
  <c r="X15" i="32"/>
  <c r="W15" i="32"/>
  <c r="V15" i="32"/>
  <c r="Y14" i="32"/>
  <c r="X14" i="32"/>
  <c r="Z14" i="32" s="1"/>
  <c r="W14" i="32"/>
  <c r="V14" i="32"/>
  <c r="Y13" i="32"/>
  <c r="X13" i="32"/>
  <c r="Z13" i="32" s="1"/>
  <c r="W13" i="32"/>
  <c r="V13" i="32"/>
  <c r="Y12" i="32"/>
  <c r="X12" i="32"/>
  <c r="Z12" i="32" s="1"/>
  <c r="W12" i="32"/>
  <c r="V12" i="32"/>
  <c r="Y11" i="32"/>
  <c r="X11" i="32"/>
  <c r="Z11" i="32" s="1"/>
  <c r="W11" i="32"/>
  <c r="V11" i="32"/>
  <c r="Y10" i="32"/>
  <c r="X10" i="32"/>
  <c r="W10" i="32"/>
  <c r="V10" i="32"/>
  <c r="Y9" i="32"/>
  <c r="X9" i="32"/>
  <c r="W9" i="32"/>
  <c r="V9" i="32"/>
  <c r="Y8" i="32"/>
  <c r="X8" i="32"/>
  <c r="W8" i="32"/>
  <c r="V8" i="32"/>
  <c r="Y7" i="32"/>
  <c r="X7" i="32"/>
  <c r="Z7" i="32" s="1"/>
  <c r="W7" i="32"/>
  <c r="V7" i="32"/>
  <c r="Y6" i="32"/>
  <c r="X6" i="32"/>
  <c r="Z6" i="32" s="1"/>
  <c r="W6" i="32"/>
  <c r="V6" i="32"/>
  <c r="Y5" i="32"/>
  <c r="X5" i="32"/>
  <c r="Z5" i="32" s="1"/>
  <c r="W5" i="32"/>
  <c r="Z15" i="32" l="1"/>
  <c r="Z16" i="32"/>
  <c r="Z17" i="32"/>
  <c r="Z18" i="32"/>
  <c r="Z19" i="32"/>
  <c r="Z20" i="32"/>
  <c r="AA6" i="32"/>
  <c r="AA7" i="32"/>
  <c r="AA8" i="32"/>
  <c r="AA9" i="32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AA34" i="32"/>
  <c r="AA5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8" i="32"/>
  <c r="Z9" i="32"/>
  <c r="Z10" i="32"/>
  <c r="A3" i="30"/>
  <c r="W5" i="28"/>
  <c r="A3" i="28"/>
  <c r="W6" i="28"/>
  <c r="X6" i="28"/>
  <c r="Y6" i="28"/>
  <c r="Z6" i="28"/>
  <c r="W7" i="28"/>
  <c r="X7" i="28"/>
  <c r="Y7" i="28"/>
  <c r="Z7" i="28"/>
  <c r="W8" i="28"/>
  <c r="X8" i="28"/>
  <c r="Y8" i="28"/>
  <c r="Z8" i="28"/>
  <c r="W9" i="28"/>
  <c r="X9" i="28"/>
  <c r="Y9" i="28"/>
  <c r="Z9" i="28"/>
  <c r="W10" i="28"/>
  <c r="X10" i="28"/>
  <c r="Y10" i="28"/>
  <c r="Z10" i="28"/>
  <c r="W11" i="28"/>
  <c r="X11" i="28"/>
  <c r="Y11" i="28"/>
  <c r="Z11" i="28"/>
  <c r="W12" i="28"/>
  <c r="X12" i="28"/>
  <c r="Y12" i="28"/>
  <c r="Z12" i="28"/>
  <c r="W13" i="28"/>
  <c r="X13" i="28"/>
  <c r="Y13" i="28"/>
  <c r="Z13" i="28"/>
  <c r="W14" i="28"/>
  <c r="X14" i="28"/>
  <c r="Y14" i="28"/>
  <c r="Z14" i="28"/>
  <c r="W15" i="28"/>
  <c r="X15" i="28"/>
  <c r="Y15" i="28"/>
  <c r="Z15" i="28"/>
  <c r="W16" i="28"/>
  <c r="X16" i="28"/>
  <c r="Y16" i="28"/>
  <c r="Z16" i="28"/>
  <c r="W17" i="28"/>
  <c r="X17" i="28"/>
  <c r="Y17" i="28"/>
  <c r="Z17" i="28"/>
  <c r="W18" i="28"/>
  <c r="X18" i="28"/>
  <c r="Y18" i="28"/>
  <c r="Z18" i="28"/>
  <c r="W19" i="28"/>
  <c r="X19" i="28"/>
  <c r="Y19" i="28"/>
  <c r="Z19" i="28"/>
  <c r="W20" i="28"/>
  <c r="X20" i="28"/>
  <c r="Y20" i="28"/>
  <c r="Z20" i="28"/>
  <c r="W21" i="28"/>
  <c r="X21" i="28"/>
  <c r="Y21" i="28"/>
  <c r="Z21" i="28"/>
  <c r="W22" i="28"/>
  <c r="X22" i="28"/>
  <c r="Y22" i="28"/>
  <c r="Z22" i="28"/>
  <c r="W23" i="28"/>
  <c r="X23" i="28"/>
  <c r="Y23" i="28"/>
  <c r="Z23" i="28"/>
  <c r="W24" i="28"/>
  <c r="X24" i="28"/>
  <c r="Y24" i="28"/>
  <c r="Z24" i="28"/>
  <c r="W25" i="28"/>
  <c r="X25" i="28"/>
  <c r="Y25" i="28"/>
  <c r="Z25" i="28"/>
  <c r="W26" i="28"/>
  <c r="X26" i="28"/>
  <c r="Y26" i="28"/>
  <c r="Z26" i="28"/>
  <c r="W27" i="28"/>
  <c r="X27" i="28"/>
  <c r="Y27" i="28"/>
  <c r="Z27" i="28"/>
  <c r="W28" i="28"/>
  <c r="X28" i="28"/>
  <c r="Y28" i="28"/>
  <c r="Z28" i="28"/>
  <c r="W29" i="28"/>
  <c r="X29" i="28"/>
  <c r="Y29" i="28"/>
  <c r="Z29" i="28"/>
  <c r="W30" i="28"/>
  <c r="X30" i="28"/>
  <c r="Y30" i="28"/>
  <c r="Z30" i="28"/>
  <c r="W31" i="28"/>
  <c r="X31" i="28"/>
  <c r="Y31" i="28"/>
  <c r="Z31" i="28"/>
  <c r="W32" i="28"/>
  <c r="X32" i="28"/>
  <c r="Y32" i="28"/>
  <c r="Z32" i="28"/>
  <c r="W33" i="28"/>
  <c r="X33" i="28"/>
  <c r="Y33" i="28"/>
  <c r="Z33" i="28"/>
  <c r="W34" i="28"/>
  <c r="X34" i="28"/>
  <c r="Y34" i="28"/>
  <c r="Z34" i="28"/>
  <c r="Y5" i="28"/>
  <c r="X5" i="28"/>
  <c r="AA19" i="28" l="1"/>
  <c r="AC33" i="28"/>
  <c r="AC32" i="28"/>
  <c r="AB32" i="28" s="1"/>
  <c r="AA15" i="28"/>
  <c r="AA31" i="28"/>
  <c r="AA28" i="28"/>
  <c r="AA27" i="28"/>
  <c r="AA24" i="28"/>
  <c r="AA23" i="28"/>
  <c r="AA21" i="28"/>
  <c r="AC13" i="28"/>
  <c r="AB13" i="28" s="1"/>
  <c r="AC12" i="28"/>
  <c r="AB12" i="28" s="1"/>
  <c r="AC11" i="28"/>
  <c r="AB11" i="28" s="1"/>
  <c r="AC10" i="28"/>
  <c r="AC9" i="28"/>
  <c r="AB9" i="28" s="1"/>
  <c r="AA12" i="28"/>
  <c r="AA11" i="28"/>
  <c r="AA8" i="28"/>
  <c r="AA7" i="28"/>
  <c r="AA34" i="28"/>
  <c r="AC31" i="28"/>
  <c r="AB31" i="28" s="1"/>
  <c r="AC30" i="28"/>
  <c r="AB30" i="28" s="1"/>
  <c r="AC29" i="28"/>
  <c r="AB29" i="28" s="1"/>
  <c r="AC28" i="28"/>
  <c r="AB28" i="28" s="1"/>
  <c r="AC27" i="28"/>
  <c r="AB27" i="28" s="1"/>
  <c r="AC26" i="28"/>
  <c r="AC25" i="28"/>
  <c r="AB25" i="28" s="1"/>
  <c r="AA14" i="28"/>
  <c r="AA10" i="28"/>
  <c r="AC8" i="28"/>
  <c r="AB8" i="28" s="1"/>
  <c r="AC7" i="28"/>
  <c r="AB7" i="28" s="1"/>
  <c r="AC6" i="28"/>
  <c r="AB6" i="28" s="1"/>
  <c r="AC15" i="28"/>
  <c r="AB15" i="28" s="1"/>
  <c r="AA30" i="28"/>
  <c r="AA26" i="28"/>
  <c r="AC24" i="28"/>
  <c r="AB24" i="28" s="1"/>
  <c r="AC23" i="28"/>
  <c r="AB23" i="28" s="1"/>
  <c r="AC22" i="28"/>
  <c r="AB22" i="28" s="1"/>
  <c r="AC21" i="28"/>
  <c r="AB21" i="28" s="1"/>
  <c r="AC20" i="28"/>
  <c r="AB20" i="28" s="1"/>
  <c r="AC34" i="28"/>
  <c r="AB34" i="28" s="1"/>
  <c r="AC14" i="28"/>
  <c r="AB14" i="28" s="1"/>
  <c r="AC19" i="28"/>
  <c r="AB19" i="28" s="1"/>
  <c r="AC18" i="28"/>
  <c r="AB18" i="28" s="1"/>
  <c r="AC17" i="28"/>
  <c r="AC16" i="28"/>
  <c r="AB16" i="28" s="1"/>
  <c r="AA16" i="28"/>
  <c r="AA9" i="28"/>
  <c r="AA29" i="28"/>
  <c r="AA20" i="28"/>
  <c r="AA18" i="28"/>
  <c r="AA32" i="28"/>
  <c r="AA25" i="28"/>
  <c r="AB33" i="28"/>
  <c r="AB26" i="28"/>
  <c r="AA22" i="28"/>
  <c r="AB17" i="28"/>
  <c r="AB10" i="28"/>
  <c r="AA6" i="28"/>
  <c r="AA33" i="28"/>
  <c r="AA17" i="28"/>
  <c r="AA13" i="28"/>
  <c r="A3" i="15" l="1"/>
  <c r="A3" i="14"/>
  <c r="L31" i="30"/>
  <c r="L30" i="30"/>
  <c r="L29" i="30"/>
  <c r="L28" i="30"/>
  <c r="L27" i="30"/>
  <c r="L25" i="30"/>
  <c r="L10" i="30"/>
  <c r="L6" i="30"/>
  <c r="Z5" i="28"/>
  <c r="AC5" i="28" s="1"/>
  <c r="A20" i="16"/>
  <c r="A21" i="16"/>
  <c r="N16" i="14"/>
  <c r="O16" i="14" s="1"/>
  <c r="N15" i="14"/>
  <c r="O15" i="14" s="1"/>
  <c r="N14" i="14"/>
  <c r="O14" i="14" s="1"/>
  <c r="N13" i="14"/>
  <c r="O13" i="14" s="1"/>
  <c r="N12" i="14"/>
  <c r="O12" i="14" s="1"/>
  <c r="N11" i="14"/>
  <c r="O11" i="14" s="1"/>
  <c r="N10" i="14"/>
  <c r="O10" i="14" s="1"/>
  <c r="N9" i="14"/>
  <c r="O9" i="14" s="1"/>
  <c r="N8" i="14"/>
  <c r="O8" i="14" s="1"/>
  <c r="N7" i="14"/>
  <c r="O7" i="14" s="1"/>
  <c r="N6" i="14"/>
  <c r="O6" i="14" s="1"/>
  <c r="N27" i="14"/>
  <c r="O27" i="14" s="1"/>
  <c r="N26" i="14"/>
  <c r="O26" i="14" s="1"/>
  <c r="N25" i="14"/>
  <c r="O25" i="14" s="1"/>
  <c r="N24" i="14"/>
  <c r="O24" i="14" s="1"/>
  <c r="N23" i="14"/>
  <c r="O23" i="14" s="1"/>
  <c r="N22" i="14"/>
  <c r="O22" i="14" s="1"/>
  <c r="N21" i="14"/>
  <c r="O21" i="14" s="1"/>
  <c r="N20" i="14"/>
  <c r="O20" i="14" s="1"/>
  <c r="N19" i="14"/>
  <c r="O19" i="14" s="1"/>
  <c r="N18" i="14"/>
  <c r="O18" i="14" s="1"/>
  <c r="N17" i="14"/>
  <c r="O17" i="14" s="1"/>
  <c r="L14" i="5"/>
  <c r="N31" i="14"/>
  <c r="O31" i="14" s="1"/>
  <c r="N30" i="14"/>
  <c r="O30" i="14" s="1"/>
  <c r="N29" i="14"/>
  <c r="O29" i="14" s="1"/>
  <c r="N28" i="14"/>
  <c r="O28" i="14" s="1"/>
  <c r="N5" i="14"/>
  <c r="O5" i="14" s="1"/>
  <c r="N34" i="14"/>
  <c r="O34" i="14" s="1"/>
  <c r="N33" i="14"/>
  <c r="O33" i="14" s="1"/>
  <c r="N32" i="14"/>
  <c r="O32" i="14" s="1"/>
  <c r="A2" i="28" l="1"/>
  <c r="A2" i="38"/>
  <c r="A2" i="36"/>
  <c r="A2" i="37"/>
  <c r="A2" i="32"/>
  <c r="A2" i="15"/>
  <c r="A2" i="6"/>
  <c r="A2" i="5"/>
  <c r="A2" i="14"/>
  <c r="A1" i="5"/>
  <c r="A1" i="38"/>
  <c r="A1" i="36"/>
  <c r="A1" i="37"/>
  <c r="A1" i="32"/>
  <c r="A2" i="30"/>
  <c r="A1" i="14"/>
  <c r="A1" i="28"/>
  <c r="A1" i="6"/>
  <c r="AB5" i="28"/>
  <c r="AA5" i="28"/>
  <c r="A1" i="15"/>
  <c r="A1" i="30"/>
  <c r="L6" i="5"/>
</calcChain>
</file>

<file path=xl/sharedStrings.xml><?xml version="1.0" encoding="utf-8"?>
<sst xmlns="http://schemas.openxmlformats.org/spreadsheetml/2006/main" count="911" uniqueCount="351">
  <si>
    <t>Verein</t>
  </si>
  <si>
    <t>Name</t>
  </si>
  <si>
    <t>Vorname</t>
  </si>
  <si>
    <t>Hund</t>
  </si>
  <si>
    <t>Zeit 1</t>
  </si>
  <si>
    <t>F 1</t>
  </si>
  <si>
    <t>Zeit 2</t>
  </si>
  <si>
    <t>F 2</t>
  </si>
  <si>
    <t>Gesamt</t>
  </si>
  <si>
    <t>Rang</t>
  </si>
  <si>
    <t>Laufzeit</t>
  </si>
  <si>
    <t>Nr.</t>
  </si>
  <si>
    <t>Nr</t>
  </si>
  <si>
    <t>AK</t>
  </si>
  <si>
    <t>H/Z1</t>
  </si>
  <si>
    <t>F1</t>
  </si>
  <si>
    <t>F2</t>
  </si>
  <si>
    <t>S/Z1</t>
  </si>
  <si>
    <t>S/Z2</t>
  </si>
  <si>
    <t>Hi/Z1</t>
  </si>
  <si>
    <t>Hi/Z2</t>
  </si>
  <si>
    <t>Zeit</t>
  </si>
  <si>
    <t>GH</t>
  </si>
  <si>
    <t>Gruppe</t>
  </si>
  <si>
    <t>TEILNEHMER</t>
  </si>
  <si>
    <t>Platz</t>
  </si>
  <si>
    <t>AUSWERTUNG</t>
  </si>
  <si>
    <t>Punkte</t>
  </si>
  <si>
    <t>AP</t>
  </si>
  <si>
    <t>Lauf 1</t>
  </si>
  <si>
    <t>FP 1</t>
  </si>
  <si>
    <t>FP 2</t>
  </si>
  <si>
    <t xml:space="preserve">Erfassung der Stammdaten: </t>
  </si>
  <si>
    <t>Verein:</t>
  </si>
  <si>
    <t>Verband:</t>
  </si>
  <si>
    <t>Kreisgruppe:</t>
  </si>
  <si>
    <t>Tag der Veranstaltung:</t>
  </si>
  <si>
    <t>HSVRM</t>
  </si>
  <si>
    <t>Eine Bitte an alle Verwender dieser Excel-Tabellen!
Ich habe sehr lange an dieser Datei gearbeitet, gebe sie aber gerne an Vereine, die THS Wettkämpfe ausrichten, weiter.
Bitte lasst aber den "Ersteller-Vermerk" in der linken Fußzeile bestehen, so dass der Urheber dieser Vorlage zur Auswertung bekannt bleibt!
Vielen Dank und viel Erfolg mit Eurem Wettkampf!
Sören Marquardt</t>
  </si>
  <si>
    <t>Finale</t>
  </si>
  <si>
    <t>Ermittlung der Platzierung:</t>
  </si>
  <si>
    <t>Die weiteren Platzierungen ergeben sich durch den Zeitpunkt des Ausscheidens und der Zeit der Vorrunde.</t>
  </si>
  <si>
    <t>Die Plätze 1. - 4. ergeben sich aus den Ergebnissen des Halbfinals, des kleinen Finals und des Hauptfinals.</t>
  </si>
  <si>
    <t>Beispiel: Im Viertelfinale scheiden 4 Teams aus. Diese bilden die Plätze 5. bis. 8. sortiert nach der Zeit aus der Vorrunde.</t>
  </si>
  <si>
    <t>Lauf 2</t>
  </si>
  <si>
    <t>Bei Verwendung von Freilosen: Ab Achtelfinale (Platz 9.) wird nur die Zeit der Vorrunde gewertet,</t>
  </si>
  <si>
    <t>da hier die Freilose mit enthalten sind!</t>
  </si>
  <si>
    <t>LR THS 1:</t>
  </si>
  <si>
    <t>LR THS 2:</t>
  </si>
  <si>
    <t>LR THS 3:</t>
  </si>
  <si>
    <t>LR THS 4:</t>
  </si>
  <si>
    <t>Vorschau Andruck auf den Auswertungsblättern:</t>
  </si>
  <si>
    <t>Titel Veranstaltung:</t>
  </si>
  <si>
    <t>THS Wettkampf</t>
  </si>
  <si>
    <t>Eingesetzte Leistungsrichter THS:</t>
  </si>
  <si>
    <t xml:space="preserve">Hinweise zur Benutzung! </t>
  </si>
  <si>
    <t xml:space="preserve">Seid vorsichtig beim Kopieren (besonders mit "Drag and Drop"). Ganz schnell habt Ihr Formeln verändert oder gelöscht. </t>
  </si>
  <si>
    <t>Diese richtet Ihr bitte per Mail an: S.Marquardt@hsvrm.de</t>
  </si>
  <si>
    <t xml:space="preserve">Die nötigen Statistikformulare, die Ihr noch benötigt (THS-Statistik HSVRM, THS-Statistik dhv und die Abrechnung Sportbeitrag), findet Ihr auf der Internetseite des Verbands, </t>
  </si>
  <si>
    <t xml:space="preserve">Ganz bewußt ist diese Datei sehr einfach gehalten und enthält keine Makros oder automatisierte Funktionen. </t>
  </si>
  <si>
    <t xml:space="preserve">So habt Ihr selbst die größtmögliche Kontrolle, wie Eure Auswertung am Schluss aussehen soll. </t>
  </si>
  <si>
    <t xml:space="preserve">Trotzdem bitte ich Euch, meinen Autorenvermerk auf jeder Seite (Fußzeile unten links) stehen zu lassen. </t>
  </si>
  <si>
    <t xml:space="preserve">Für Verbesserungsvorschäge, Kritik und natürlich Lob ;o)  bin ich offen. </t>
  </si>
  <si>
    <t xml:space="preserve">Zwischen den Alterklassen solltet Ihr keine neuen Kopfzeilen einfügen, sondern einfach Rahmenlinien ziehen. Beides erleichtert Euch das spätere Sortieren für die Platzierungen. </t>
  </si>
  <si>
    <t xml:space="preserve">Ich wünsche Euch gutes Gelingen! </t>
  </si>
  <si>
    <t>Sören Marquardt</t>
  </si>
  <si>
    <t>ZEITEINGABE</t>
  </si>
  <si>
    <t>Start</t>
  </si>
  <si>
    <t>Ziel</t>
  </si>
  <si>
    <t>Prüfungsleiter:</t>
  </si>
  <si>
    <t>Bonus</t>
  </si>
  <si>
    <t>LZP</t>
  </si>
  <si>
    <t xml:space="preserve">Ich empfehle Euch die Altersklassen im Format "14w" einzugeben. </t>
  </si>
  <si>
    <t xml:space="preserve">Das obige Beispiel bedeutet: Jüngstenklasse (bis 14 Jahre), weiblich. </t>
  </si>
  <si>
    <t>FP</t>
  </si>
  <si>
    <t>Verband</t>
  </si>
  <si>
    <t>35m</t>
  </si>
  <si>
    <t>Halbfinale</t>
  </si>
  <si>
    <t>Viertelfinale</t>
  </si>
  <si>
    <t>Achtelfinale</t>
  </si>
  <si>
    <t>unter www.hsvrm.de</t>
  </si>
  <si>
    <t>VK</t>
  </si>
  <si>
    <t>HÜRDE</t>
  </si>
  <si>
    <t>SLALOM</t>
  </si>
  <si>
    <t>HINDERNIS</t>
  </si>
  <si>
    <t>GL</t>
  </si>
  <si>
    <t xml:space="preserve">NEU in der Dateiversion 2017: </t>
  </si>
  <si>
    <t xml:space="preserve">Wird nur mit einer Zeit gemessen (eine Uhr pro Teilnehmer) wird die Zeit nur in der Spalte für die Zielzeit eingegeben. </t>
  </si>
  <si>
    <t>DK</t>
  </si>
  <si>
    <t>Die Blätter Geländelauf, Vierkampf und Dreikampf sind jetzt zusammengefasst. In der jeweiligen Spalte C wird beim GL 1, 2 oder 5, bzw. beim VK/DK 1, 2 oder 3 eingegeben.</t>
  </si>
  <si>
    <t>NEU in der Dateiversion 2019:</t>
  </si>
  <si>
    <t xml:space="preserve">Die neuen Disziplinen der PO-THS 2019 sind ergänzt. </t>
  </si>
  <si>
    <t xml:space="preserve">Im Vierkampf ist die Spalte "Qualifikation" entfallen. Unabhängig der GH-Punktzahl wird nach der Gesamtpunktzahl gerreiht (siehe neue PO). </t>
  </si>
  <si>
    <t>Bitte achtet darauf auch die Stunden (die ersten zwei Nullen mit Doppelpunkt) zu erfassen, sonst interpretiert Excel die Minuten als Stunden.</t>
  </si>
  <si>
    <t>VO-Teil</t>
  </si>
  <si>
    <t>A</t>
  </si>
  <si>
    <t>Bestanden</t>
  </si>
  <si>
    <t>Nicht Bestanden</t>
  </si>
  <si>
    <t>LZ o. F</t>
  </si>
  <si>
    <t>ERGEBNIS (LU)</t>
  </si>
  <si>
    <t>ERGEBNIS</t>
  </si>
  <si>
    <t xml:space="preserve">Im Vier- und Dreikampf sind die Spalten für die Eintragungen (LU und Sportpass) rot markiert! </t>
  </si>
  <si>
    <t>Sort</t>
  </si>
  <si>
    <t>Chip</t>
  </si>
  <si>
    <t>Name vollständig</t>
  </si>
  <si>
    <t>Team vollständig</t>
  </si>
  <si>
    <t>Mitgliedsnummer</t>
  </si>
  <si>
    <t>LB-Nummer</t>
  </si>
  <si>
    <t>MN</t>
  </si>
  <si>
    <t>LB</t>
  </si>
  <si>
    <t>Verband / Verein</t>
  </si>
  <si>
    <t>Name HF</t>
  </si>
  <si>
    <t>NEU in der Dateiversion 2019 v3:</t>
  </si>
  <si>
    <t>Es gibt jetzt eine Gesamtliste für alle Einzeldisziplinen (CSC und Shorty wird wie bisher in den jeweiligen Tabellenblättern erfasst). Die anderen Tabellen ziehen sich die Teilnehmer-</t>
  </si>
  <si>
    <t xml:space="preserve">Durch den fehlenden Blattschutz auf den Blättern könnt Ihr Zeilen ausblenden, die Ihr nicht braucht und könnt die Druckausgabe an Eure Vorgaben anpassen! </t>
  </si>
  <si>
    <t>Außerdem haben sich die Tabellenüberschriften geändert. Es sind nun die Spalten für die Mitgliedsnummer und die LB-Nummer ergänzt.</t>
  </si>
  <si>
    <t xml:space="preserve">Es sind nur die nötigen Formeln enthalten und die Blätter sind nicht geschützt (aufpassen beim Löschen von Formeln). </t>
  </si>
  <si>
    <t>GL (Auch für CC, DS, BJ verwendbar, dann einfach die gelbe Kopfzeile anpassen und die Laufstrecke in die Spalte GL eintragen: z. B. CC 1.500):</t>
  </si>
  <si>
    <t xml:space="preserve">Hier wird die Zeit im Format "00:00:00" (Stunden:Minuten:Sekunden) eingegeben. </t>
  </si>
  <si>
    <t xml:space="preserve">daten automatisch aus dieser Liste über die Eingabe der Startnummmer. </t>
  </si>
  <si>
    <t>Disziplin/Klasse und Ergebnisse müsst Ihr natürlich noch auf den entsprechenden Auswertungsblättern selbst erfassen.</t>
  </si>
  <si>
    <t>Das ist eine Option, die Ihr verwenden könnt. Ihr könnt aber auch wie bisher alles direkt in den jeweiligen Tabellen erfassen (Formeln überschreiben).</t>
  </si>
  <si>
    <t xml:space="preserve">Die Chipnummer ist in der Auswertung als Datenfeld nicht vorhanden, da das Meldbüro über die LB-Nummer (Leistungsbuchnummer der Leistungsurkunde) arbeitet. </t>
  </si>
  <si>
    <t xml:space="preserve">Die Chipkontrolle durch den LR-THS erfolgt über das THS-Richterblatt. </t>
  </si>
  <si>
    <t>Mannschaft</t>
  </si>
  <si>
    <t>Mustermannschaft</t>
  </si>
  <si>
    <t>Sören</t>
  </si>
  <si>
    <t>Musterhund vom Musterwald</t>
  </si>
  <si>
    <t>K12345</t>
  </si>
  <si>
    <r>
      <t>Turnierhundsport Auswertung per Microsoft Excel</t>
    </r>
    <r>
      <rPr>
        <sz val="16"/>
        <color indexed="9"/>
        <rFont val="Tahoma"/>
        <family val="2"/>
      </rPr>
      <t xml:space="preserve">
Dateiversion 2020 (2.0 - bearbeitet Klingeberger)
Autor: Sören Marquardt, LR THS (dhv / HSVRM) - S.Marquardt@hsvrm.de</t>
    </r>
  </si>
  <si>
    <t>NEU in der Dateiversion 2020 v2:</t>
  </si>
  <si>
    <t>Mannschaft:</t>
  </si>
  <si>
    <t>Die Blätter CSC (NEU) und SHORTY (NEU) ziehen jetzt auch die Daten aus dem Tabellenblatt Gesamtliste. Der Mannschaftsname muss aber noch manuell einzeln eingegeben werden.</t>
  </si>
  <si>
    <t xml:space="preserve">Damit sich die Daten richtig ziehen, verwendet bei diesen Startnummern die Schreibweise (Beispiel CSC): 122-1, 122-2, 122-3 (122 steht für die Startnummer, die Zahl nach dem </t>
  </si>
  <si>
    <t xml:space="preserve">Bindestrich steht für die Sektion. Wenn Ihr die Startnummern entsprechend in den neuen Tabellenblättern erfasst, werden die Daten auch korrekt übertragen. </t>
  </si>
  <si>
    <t xml:space="preserve">Nachteil der neuen Tabellenblätter: Sie können nicht nach Platzierung sortiert werden. </t>
  </si>
  <si>
    <t xml:space="preserve">Wenn Ihr diese Funktion noch nutzen möchtet, könnt Ihr auch die alten Versionen zugreifen (in der Datei als CSC (ALT) und SHORTY (ALT) als Tabellenblätter noch enthalten. </t>
  </si>
  <si>
    <t>In dieser Datei sind einige Beispieldaten erfasst, so dass Ihr die Funktionsweise ansehen und testen könnt.</t>
  </si>
  <si>
    <t>THS Wettkampf (RSGV DA-Arheilgen / HSVRM / Kreisgruppe 5) am: 01.01.2019</t>
  </si>
  <si>
    <t xml:space="preserve">PL: Sören Marquardt LR THS: Sören Marquardt (HSVRM)   </t>
  </si>
  <si>
    <t>VPS Langen</t>
  </si>
  <si>
    <t>4</t>
  </si>
  <si>
    <t>Ingeborg Klingeberger</t>
  </si>
  <si>
    <t>Elke Herdel</t>
  </si>
  <si>
    <t>12.09.2021</t>
  </si>
  <si>
    <t>61m</t>
  </si>
  <si>
    <t>Albert</t>
  </si>
  <si>
    <t>Spamer</t>
  </si>
  <si>
    <t>VPS Neu-Isenbueg</t>
  </si>
  <si>
    <t>Askan</t>
  </si>
  <si>
    <t>K/001770</t>
  </si>
  <si>
    <t>276 096 909 058 707</t>
  </si>
  <si>
    <t>Snorre</t>
  </si>
  <si>
    <t>K/006534</t>
  </si>
  <si>
    <t xml:space="preserve"> 276 098 800 007 955</t>
  </si>
  <si>
    <t>50w</t>
  </si>
  <si>
    <t xml:space="preserve">Manuela </t>
  </si>
  <si>
    <t>Etzrodt</t>
  </si>
  <si>
    <t>K/008998</t>
  </si>
  <si>
    <t>276 095 300 002 117</t>
  </si>
  <si>
    <t>PSV Bergen-Enkheim</t>
  </si>
  <si>
    <t>19m</t>
  </si>
  <si>
    <t>André</t>
  </si>
  <si>
    <t>Midnight</t>
  </si>
  <si>
    <t>K/007751</t>
  </si>
  <si>
    <t>276 098 106 518 977</t>
  </si>
  <si>
    <t>19w</t>
  </si>
  <si>
    <t>Ricarda</t>
  </si>
  <si>
    <t>Gund</t>
  </si>
  <si>
    <t>SGV Köppern</t>
  </si>
  <si>
    <t>Diesel</t>
  </si>
  <si>
    <t>K/008689</t>
  </si>
  <si>
    <t>276 098 106 924 478</t>
  </si>
  <si>
    <t>Antonia</t>
  </si>
  <si>
    <t>Reuther</t>
  </si>
  <si>
    <t>Benji</t>
  </si>
  <si>
    <t>K/008117</t>
  </si>
  <si>
    <t xml:space="preserve">276 097 201 010 726 </t>
  </si>
  <si>
    <t>Alexandra</t>
  </si>
  <si>
    <t>Juhre</t>
  </si>
  <si>
    <t>VDH Seeheim</t>
  </si>
  <si>
    <t>Coming soon Champion Justness</t>
  </si>
  <si>
    <t>K/008178</t>
  </si>
  <si>
    <t>276 098 106 773 199</t>
  </si>
  <si>
    <t>15w</t>
  </si>
  <si>
    <t>Sofie</t>
  </si>
  <si>
    <t>Schlimmer</t>
  </si>
  <si>
    <t>Emma</t>
  </si>
  <si>
    <t>K/007985</t>
  </si>
  <si>
    <t>380 260 004 071 053</t>
  </si>
  <si>
    <t>Jennifer</t>
  </si>
  <si>
    <t>Rhein</t>
  </si>
  <si>
    <t>Luna</t>
  </si>
  <si>
    <t>K/007984</t>
  </si>
  <si>
    <t>276 098 106 127 544</t>
  </si>
  <si>
    <t>35w</t>
  </si>
  <si>
    <t>Ilonka</t>
  </si>
  <si>
    <t>Hoffmann</t>
  </si>
  <si>
    <t>Amor</t>
  </si>
  <si>
    <t>K/006362</t>
  </si>
  <si>
    <t>945 000 001 640 346</t>
  </si>
  <si>
    <t>Kraus</t>
  </si>
  <si>
    <t>Akela</t>
  </si>
  <si>
    <t>K/005165</t>
  </si>
  <si>
    <t>900 182 000 806 720</t>
  </si>
  <si>
    <t>Anna</t>
  </si>
  <si>
    <t>Hammel</t>
  </si>
  <si>
    <t>Mia</t>
  </si>
  <si>
    <t>K/005050</t>
  </si>
  <si>
    <t>953 010 000 130 253</t>
  </si>
  <si>
    <t>Yvonne</t>
  </si>
  <si>
    <t>Hohl</t>
  </si>
  <si>
    <t>Damon</t>
  </si>
  <si>
    <t>968 000 010 484 965</t>
  </si>
  <si>
    <t>K/005657</t>
  </si>
  <si>
    <t>Lorenz</t>
  </si>
  <si>
    <t>Zabel</t>
  </si>
  <si>
    <t>Mika</t>
  </si>
  <si>
    <t>K/006365</t>
  </si>
  <si>
    <t>276 098 102 689 063</t>
  </si>
  <si>
    <t>Thorsten</t>
  </si>
  <si>
    <t>Pfeifen</t>
  </si>
  <si>
    <t>SWHV</t>
  </si>
  <si>
    <t>VDH LU-Oppau-Edigheim</t>
  </si>
  <si>
    <t>Sheeps Shadow Full Speed Frida</t>
  </si>
  <si>
    <t>K-16/928</t>
  </si>
  <si>
    <t>276 093 400 463 562</t>
  </si>
  <si>
    <t>Spirit of cochise Eddie the Eagle</t>
  </si>
  <si>
    <t>K/ 002959</t>
  </si>
  <si>
    <t>945 000 000 445 589</t>
  </si>
  <si>
    <t>Naro</t>
  </si>
  <si>
    <t>K/006569</t>
  </si>
  <si>
    <t>941 000 018 429 595</t>
  </si>
  <si>
    <t>Danca</t>
  </si>
  <si>
    <t>K/006570</t>
  </si>
  <si>
    <t>941 000 019 601 543</t>
  </si>
  <si>
    <t>Jenny</t>
  </si>
  <si>
    <t>Neumann</t>
  </si>
  <si>
    <t>RSGV Da-Arheiligen</t>
  </si>
  <si>
    <t>Peaches II</t>
  </si>
  <si>
    <t>276 093 400 765 970</t>
  </si>
  <si>
    <t>K/008182</t>
  </si>
  <si>
    <t>Mareile</t>
  </si>
  <si>
    <t>Durth</t>
  </si>
  <si>
    <t>Betty</t>
  </si>
  <si>
    <t>K/008125</t>
  </si>
  <si>
    <t>900 182 001 808 114</t>
  </si>
  <si>
    <t>PSSV Langen-Selbold</t>
  </si>
  <si>
    <t xml:space="preserve">Sarina </t>
  </si>
  <si>
    <t>Steiner</t>
  </si>
  <si>
    <t>Nala</t>
  </si>
  <si>
    <t>K/03444</t>
  </si>
  <si>
    <t>276 098 106 164 581</t>
  </si>
  <si>
    <t>22-b</t>
  </si>
  <si>
    <t>22-a</t>
  </si>
  <si>
    <t>50m</t>
  </si>
  <si>
    <t>Michael</t>
  </si>
  <si>
    <t>Erbs</t>
  </si>
  <si>
    <t>Odin</t>
  </si>
  <si>
    <t>K/002231</t>
  </si>
  <si>
    <t>276 097 202 165 780</t>
  </si>
  <si>
    <t xml:space="preserve">Manfred </t>
  </si>
  <si>
    <t>Hitzsmann</t>
  </si>
  <si>
    <t>Inja vom Donnersberg</t>
  </si>
  <si>
    <t>K/007339</t>
  </si>
  <si>
    <t>276 097 202 593 934</t>
  </si>
  <si>
    <t>PSSV Langenselbold I</t>
  </si>
  <si>
    <t>24-a</t>
  </si>
  <si>
    <t>Michelle</t>
  </si>
  <si>
    <t>Grünewald</t>
  </si>
  <si>
    <t>Joschi</t>
  </si>
  <si>
    <t>K/006196</t>
  </si>
  <si>
    <t>941 000 018 620 037</t>
  </si>
  <si>
    <t>24-b</t>
  </si>
  <si>
    <t>25-a</t>
  </si>
  <si>
    <t>25-b</t>
  </si>
  <si>
    <t>Lotte</t>
  </si>
  <si>
    <t>K/008123</t>
  </si>
  <si>
    <t>100 200 000 001 438</t>
  </si>
  <si>
    <t>PSV Bergen-Enkheim II</t>
  </si>
  <si>
    <t>PSV Bergen-Enkheim I</t>
  </si>
  <si>
    <t>26-a</t>
  </si>
  <si>
    <t>Laura</t>
  </si>
  <si>
    <t>Byers</t>
  </si>
  <si>
    <t>Five</t>
  </si>
  <si>
    <t xml:space="preserve">K/ </t>
  </si>
  <si>
    <t>276 098 106 813 259</t>
  </si>
  <si>
    <t>26-b</t>
  </si>
  <si>
    <t>Denise</t>
  </si>
  <si>
    <t>Fehres</t>
  </si>
  <si>
    <t>Danaee vom Burgdroll</t>
  </si>
  <si>
    <t>K/005191</t>
  </si>
  <si>
    <t>276 096 100 347 340</t>
  </si>
  <si>
    <t>PSV Bergen-Enkheim III</t>
  </si>
  <si>
    <t>27-a</t>
  </si>
  <si>
    <t>27-b</t>
  </si>
  <si>
    <t>28-a</t>
  </si>
  <si>
    <t>Jana</t>
  </si>
  <si>
    <t>Dechert</t>
  </si>
  <si>
    <t>Jette</t>
  </si>
  <si>
    <t>K/008832</t>
  </si>
  <si>
    <t>276 098 106 667 938</t>
  </si>
  <si>
    <t>28-b</t>
  </si>
  <si>
    <t>VDH Seeheim I</t>
  </si>
  <si>
    <t>VDH Seeheim II</t>
  </si>
  <si>
    <t>29-a</t>
  </si>
  <si>
    <t>29-b</t>
  </si>
  <si>
    <t>Sonja</t>
  </si>
  <si>
    <t>Imgrund</t>
  </si>
  <si>
    <t>Balou from the magical paws</t>
  </si>
  <si>
    <t>K/00 9099</t>
  </si>
  <si>
    <t>276 093 400 853 352</t>
  </si>
  <si>
    <t>Brownie</t>
  </si>
  <si>
    <t>K-20/173</t>
  </si>
  <si>
    <t xml:space="preserve">276 098 800 009 726 </t>
  </si>
  <si>
    <t>Loki</t>
  </si>
  <si>
    <t>K-20/174</t>
  </si>
  <si>
    <t>276 097 202 642 441</t>
  </si>
  <si>
    <t>Alexander</t>
  </si>
  <si>
    <t>Dächert</t>
  </si>
  <si>
    <t>Dexter</t>
  </si>
  <si>
    <t>276 098 106 820 299</t>
  </si>
  <si>
    <t>Petra</t>
  </si>
  <si>
    <t>Jocher</t>
  </si>
  <si>
    <t>K/009111</t>
  </si>
  <si>
    <t>276 094 180 083 359</t>
  </si>
  <si>
    <t>K-009170</t>
  </si>
  <si>
    <t>37-a</t>
  </si>
  <si>
    <t>Anja</t>
  </si>
  <si>
    <t>Wiese</t>
  </si>
  <si>
    <t>Hannibal</t>
  </si>
  <si>
    <t>K-007367</t>
  </si>
  <si>
    <t>276 094 500 553 945</t>
  </si>
  <si>
    <t>37-b</t>
  </si>
  <si>
    <t>Schaudel</t>
  </si>
  <si>
    <t>Bacon</t>
  </si>
  <si>
    <t>941 000 025 848 507</t>
  </si>
  <si>
    <t>Mareike</t>
  </si>
  <si>
    <t>Hölzel</t>
  </si>
  <si>
    <t>Sporthunde Berkgstraße</t>
  </si>
  <si>
    <t>Klaebo</t>
  </si>
  <si>
    <t>K-008973</t>
  </si>
  <si>
    <t>276 092 501 153 352</t>
  </si>
  <si>
    <t xml:space="preserve"> </t>
  </si>
  <si>
    <t>Lilli</t>
  </si>
  <si>
    <t>K-008642</t>
  </si>
  <si>
    <t>Schoki</t>
  </si>
  <si>
    <t>25:00:61</t>
  </si>
  <si>
    <t>Weise</t>
  </si>
  <si>
    <t>Stefan Baumann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</si>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</sst>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Tahoma"/>
      <family val="2"/>
    </font>
    <font>
      <b/>
      <sz val="16"/>
      <color indexed="9"/>
      <name val="Tahoma"/>
      <family val="2"/>
    </font>
    <font>
      <sz val="16"/>
      <name val="Tahoma"/>
      <family val="2"/>
    </font>
    <font>
      <sz val="16"/>
      <color indexed="9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8"/>
      <color indexed="9"/>
      <name val="Tahoma"/>
      <family val="2"/>
    </font>
    <font>
      <b/>
      <sz val="26"/>
      <color indexed="9"/>
      <name val="Tahoma"/>
      <family val="2"/>
    </font>
    <font>
      <sz val="8"/>
      <name val="Arial"/>
      <family val="2"/>
    </font>
    <font>
      <b/>
      <u val="double"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8"/>
      <color indexed="9"/>
      <name val="Tahoma"/>
      <family val="2"/>
    </font>
    <font>
      <b/>
      <sz val="8"/>
      <color rgb="FFFF0000"/>
      <name val="Arial Narrow"/>
      <family val="2"/>
    </font>
    <font>
      <b/>
      <sz val="8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4" fillId="0" borderId="1" xfId="0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5" xfId="0" applyFont="1" applyBorder="1"/>
    <xf numFmtId="0" fontId="5" fillId="0" borderId="5" xfId="0" applyFont="1" applyBorder="1" applyAlignme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2" fontId="2" fillId="0" borderId="3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10" fillId="0" borderId="0" xfId="0" applyFont="1"/>
    <xf numFmtId="49" fontId="10" fillId="3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1" fillId="0" borderId="5" xfId="0" applyFont="1" applyBorder="1"/>
    <xf numFmtId="0" fontId="14" fillId="0" borderId="0" xfId="0" applyFont="1"/>
    <xf numFmtId="0" fontId="1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Border="1" applyAlignment="1"/>
    <xf numFmtId="0" fontId="5" fillId="0" borderId="8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9" xfId="0" applyFont="1" applyBorder="1"/>
    <xf numFmtId="0" fontId="12" fillId="3" borderId="15" xfId="0" applyFont="1" applyFill="1" applyBorder="1"/>
    <xf numFmtId="0" fontId="5" fillId="3" borderId="12" xfId="0" applyFont="1" applyFill="1" applyBorder="1"/>
    <xf numFmtId="0" fontId="5" fillId="3" borderId="12" xfId="0" applyFont="1" applyFill="1" applyBorder="1" applyAlignment="1"/>
    <xf numFmtId="0" fontId="5" fillId="3" borderId="13" xfId="0" applyFont="1" applyFill="1" applyBorder="1"/>
    <xf numFmtId="0" fontId="11" fillId="4" borderId="1" xfId="0" applyFont="1" applyFill="1" applyBorder="1"/>
    <xf numFmtId="0" fontId="11" fillId="4" borderId="7" xfId="0" applyFont="1" applyFill="1" applyBorder="1"/>
    <xf numFmtId="0" fontId="11" fillId="4" borderId="9" xfId="0" applyFont="1" applyFill="1" applyBorder="1"/>
    <xf numFmtId="0" fontId="11" fillId="4" borderId="11" xfId="0" applyFont="1" applyFill="1" applyBorder="1"/>
    <xf numFmtId="0" fontId="3" fillId="0" borderId="5" xfId="0" applyFont="1" applyBorder="1"/>
    <xf numFmtId="0" fontId="19" fillId="0" borderId="5" xfId="0" applyFont="1" applyBorder="1"/>
    <xf numFmtId="0" fontId="2" fillId="0" borderId="5" xfId="0" applyFont="1" applyBorder="1"/>
    <xf numFmtId="0" fontId="20" fillId="0" borderId="0" xfId="0" applyFont="1"/>
    <xf numFmtId="0" fontId="20" fillId="0" borderId="0" xfId="0" applyFont="1" applyProtection="1"/>
    <xf numFmtId="0" fontId="21" fillId="0" borderId="0" xfId="0" applyFont="1"/>
    <xf numFmtId="0" fontId="1" fillId="0" borderId="1" xfId="1" applyFont="1" applyBorder="1" applyAlignment="1" applyProtection="1">
      <alignment horizontal="center"/>
    </xf>
    <xf numFmtId="0" fontId="13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/>
    <xf numFmtId="2" fontId="5" fillId="0" borderId="0" xfId="1" applyNumberFormat="1" applyFont="1" applyAlignment="1">
      <alignment horizontal="center"/>
    </xf>
    <xf numFmtId="0" fontId="5" fillId="0" borderId="0" xfId="1" applyFont="1"/>
    <xf numFmtId="0" fontId="20" fillId="0" borderId="5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 applyProtection="1">
      <alignment horizontal="center"/>
    </xf>
    <xf numFmtId="2" fontId="6" fillId="0" borderId="1" xfId="1" applyNumberFormat="1" applyFont="1" applyBorder="1" applyAlignment="1" applyProtection="1">
      <alignment horizontal="center"/>
    </xf>
    <xf numFmtId="0" fontId="6" fillId="0" borderId="15" xfId="1" applyFont="1" applyBorder="1" applyAlignment="1" applyProtection="1">
      <alignment horizontal="center"/>
    </xf>
    <xf numFmtId="0" fontId="7" fillId="0" borderId="3" xfId="1" applyFont="1" applyBorder="1" applyAlignment="1">
      <alignment horizontal="center"/>
    </xf>
    <xf numFmtId="2" fontId="7" fillId="0" borderId="7" xfId="1" applyNumberFormat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alignment horizontal="center"/>
      <protection locked="0"/>
    </xf>
    <xf numFmtId="2" fontId="7" fillId="0" borderId="0" xfId="1" applyNumberFormat="1" applyFont="1" applyBorder="1" applyAlignment="1" applyProtection="1">
      <alignment horizontal="center"/>
      <protection locked="0"/>
    </xf>
    <xf numFmtId="0" fontId="7" fillId="0" borderId="4" xfId="1" applyNumberFormat="1" applyFont="1" applyBorder="1" applyAlignment="1" applyProtection="1">
      <alignment horizontal="center"/>
    </xf>
    <xf numFmtId="2" fontId="7" fillId="0" borderId="4" xfId="1" applyNumberFormat="1" applyFont="1" applyBorder="1" applyAlignment="1" applyProtection="1">
      <alignment horizontal="center"/>
      <protection locked="0"/>
    </xf>
    <xf numFmtId="0" fontId="7" fillId="0" borderId="0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 applyProtection="1">
      <alignment horizontal="center"/>
    </xf>
    <xf numFmtId="0" fontId="7" fillId="0" borderId="6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0" fontId="7" fillId="0" borderId="5" xfId="1" applyNumberFormat="1" applyFont="1" applyBorder="1" applyAlignment="1" applyProtection="1">
      <alignment horizontal="center"/>
    </xf>
    <xf numFmtId="2" fontId="7" fillId="0" borderId="5" xfId="1" applyNumberFormat="1" applyFont="1" applyBorder="1" applyAlignment="1" applyProtection="1">
      <alignment horizontal="center"/>
      <protection locked="0"/>
    </xf>
    <xf numFmtId="0" fontId="7" fillId="0" borderId="11" xfId="1" applyNumberFormat="1" applyFont="1" applyBorder="1" applyAlignment="1" applyProtection="1">
      <alignment horizontal="center"/>
    </xf>
    <xf numFmtId="0" fontId="7" fillId="0" borderId="7" xfId="1" applyNumberFormat="1" applyFont="1" applyBorder="1" applyAlignment="1" applyProtection="1">
      <alignment horizontal="center"/>
    </xf>
    <xf numFmtId="0" fontId="7" fillId="0" borderId="9" xfId="1" applyNumberFormat="1" applyFont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8" fillId="0" borderId="7" xfId="0" applyFont="1" applyBorder="1"/>
    <xf numFmtId="0" fontId="1" fillId="0" borderId="0" xfId="0" applyFont="1" applyAlignment="1"/>
    <xf numFmtId="0" fontId="1" fillId="0" borderId="5" xfId="0" applyFont="1" applyBorder="1" applyAlignment="1"/>
    <xf numFmtId="0" fontId="20" fillId="0" borderId="0" xfId="1" applyFont="1" applyBorder="1"/>
    <xf numFmtId="0" fontId="4" fillId="3" borderId="15" xfId="1" applyFont="1" applyFill="1" applyBorder="1" applyAlignment="1"/>
    <xf numFmtId="0" fontId="4" fillId="3" borderId="12" xfId="1" applyFont="1" applyFill="1" applyBorder="1" applyAlignment="1"/>
    <xf numFmtId="0" fontId="4" fillId="3" borderId="13" xfId="1" applyFont="1" applyFill="1" applyBorder="1" applyAlignment="1"/>
    <xf numFmtId="0" fontId="19" fillId="0" borderId="0" xfId="0" applyFont="1" applyBorder="1"/>
    <xf numFmtId="0" fontId="24" fillId="0" borderId="0" xfId="0" applyFont="1"/>
    <xf numFmtId="0" fontId="24" fillId="0" borderId="0" xfId="0" applyFont="1" applyProtection="1"/>
    <xf numFmtId="0" fontId="3" fillId="0" borderId="7" xfId="0" applyFont="1" applyBorder="1"/>
    <xf numFmtId="0" fontId="6" fillId="0" borderId="10" xfId="1" applyFont="1" applyBorder="1" applyAlignment="1" applyProtection="1">
      <alignment horizontal="center"/>
    </xf>
    <xf numFmtId="2" fontId="6" fillId="0" borderId="6" xfId="1" applyNumberFormat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1" applyFont="1" applyBorder="1" applyAlignment="1" applyProtection="1">
      <alignment horizontal="center"/>
      <protection locked="0"/>
    </xf>
    <xf numFmtId="0" fontId="12" fillId="0" borderId="3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3" xfId="0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center"/>
      <protection locked="0"/>
    </xf>
    <xf numFmtId="0" fontId="4" fillId="0" borderId="15" xfId="1" applyFont="1" applyFill="1" applyBorder="1" applyAlignment="1"/>
    <xf numFmtId="0" fontId="4" fillId="0" borderId="12" xfId="1" applyFont="1" applyFill="1" applyBorder="1" applyAlignment="1"/>
    <xf numFmtId="0" fontId="4" fillId="0" borderId="13" xfId="1" applyFont="1" applyFill="1" applyBorder="1" applyAlignment="1"/>
    <xf numFmtId="0" fontId="7" fillId="0" borderId="7" xfId="1" applyNumberFormat="1" applyFont="1" applyBorder="1" applyAlignment="1" applyProtection="1">
      <alignment horizontal="center"/>
      <protection locked="0"/>
    </xf>
    <xf numFmtId="0" fontId="7" fillId="0" borderId="8" xfId="1" applyNumberFormat="1" applyFont="1" applyBorder="1" applyAlignment="1" applyProtection="1">
      <alignment horizontal="center"/>
      <protection locked="0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</xf>
    <xf numFmtId="0" fontId="26" fillId="0" borderId="1" xfId="1" applyFont="1" applyBorder="1" applyAlignment="1" applyProtection="1">
      <alignment horizontal="center"/>
    </xf>
    <xf numFmtId="0" fontId="27" fillId="0" borderId="11" xfId="1" applyNumberFormat="1" applyFont="1" applyBorder="1" applyAlignment="1" applyProtection="1">
      <alignment horizontal="center"/>
    </xf>
    <xf numFmtId="0" fontId="27" fillId="0" borderId="7" xfId="1" applyNumberFormat="1" applyFont="1" applyBorder="1" applyAlignment="1" applyProtection="1">
      <alignment horizontal="center"/>
    </xf>
    <xf numFmtId="0" fontId="27" fillId="0" borderId="9" xfId="1" applyNumberFormat="1" applyFont="1" applyBorder="1" applyAlignment="1" applyProtection="1">
      <alignment horizontal="center"/>
    </xf>
    <xf numFmtId="0" fontId="26" fillId="0" borderId="2" xfId="1" applyFont="1" applyFill="1" applyBorder="1" applyAlignment="1" applyProtection="1">
      <alignment horizontal="center"/>
    </xf>
    <xf numFmtId="1" fontId="28" fillId="0" borderId="4" xfId="1" applyNumberFormat="1" applyFont="1" applyBorder="1" applyAlignment="1" applyProtection="1">
      <alignment horizontal="center"/>
    </xf>
    <xf numFmtId="1" fontId="29" fillId="0" borderId="2" xfId="1" applyNumberFormat="1" applyFont="1" applyFill="1" applyBorder="1" applyAlignment="1" applyProtection="1">
      <alignment horizontal="center"/>
    </xf>
    <xf numFmtId="1" fontId="28" fillId="0" borderId="0" xfId="1" applyNumberFormat="1" applyFont="1" applyBorder="1" applyAlignment="1" applyProtection="1">
      <alignment horizontal="center"/>
    </xf>
    <xf numFmtId="1" fontId="29" fillId="0" borderId="3" xfId="1" applyNumberFormat="1" applyFont="1" applyFill="1" applyBorder="1" applyAlignment="1" applyProtection="1">
      <alignment horizontal="center"/>
    </xf>
    <xf numFmtId="1" fontId="28" fillId="0" borderId="5" xfId="1" applyNumberFormat="1" applyFont="1" applyBorder="1" applyAlignment="1" applyProtection="1">
      <alignment horizontal="center"/>
    </xf>
    <xf numFmtId="1" fontId="29" fillId="0" borderId="6" xfId="1" applyNumberFormat="1" applyFont="1" applyFill="1" applyBorder="1" applyAlignment="1" applyProtection="1">
      <alignment horizontal="center"/>
    </xf>
    <xf numFmtId="0" fontId="26" fillId="0" borderId="3" xfId="1" applyFont="1" applyFill="1" applyBorder="1" applyAlignment="1" applyProtection="1">
      <alignment horizontal="center"/>
    </xf>
    <xf numFmtId="0" fontId="26" fillId="0" borderId="15" xfId="1" applyFont="1" applyBorder="1" applyAlignment="1" applyProtection="1">
      <alignment horizontal="center"/>
    </xf>
    <xf numFmtId="2" fontId="28" fillId="0" borderId="11" xfId="1" applyNumberFormat="1" applyFont="1" applyBorder="1" applyAlignment="1" applyProtection="1">
      <alignment horizontal="center"/>
    </xf>
    <xf numFmtId="2" fontId="28" fillId="0" borderId="7" xfId="1" applyNumberFormat="1" applyFont="1" applyBorder="1" applyAlignment="1" applyProtection="1">
      <alignment horizontal="center"/>
    </xf>
    <xf numFmtId="2" fontId="28" fillId="0" borderId="9" xfId="1" applyNumberFormat="1" applyFont="1" applyBorder="1" applyAlignment="1" applyProtection="1">
      <alignment horizontal="center"/>
    </xf>
    <xf numFmtId="0" fontId="28" fillId="0" borderId="2" xfId="1" applyNumberFormat="1" applyFont="1" applyBorder="1" applyAlignment="1" applyProtection="1">
      <alignment horizontal="center"/>
    </xf>
    <xf numFmtId="1" fontId="29" fillId="0" borderId="14" xfId="1" applyNumberFormat="1" applyFont="1" applyFill="1" applyBorder="1" applyAlignment="1" applyProtection="1">
      <alignment horizontal="center"/>
    </xf>
    <xf numFmtId="0" fontId="28" fillId="0" borderId="3" xfId="1" applyNumberFormat="1" applyFont="1" applyBorder="1" applyAlignment="1" applyProtection="1">
      <alignment horizontal="center"/>
    </xf>
    <xf numFmtId="1" fontId="29" fillId="0" borderId="8" xfId="1" applyNumberFormat="1" applyFont="1" applyFill="1" applyBorder="1" applyAlignment="1" applyProtection="1">
      <alignment horizontal="center"/>
    </xf>
    <xf numFmtId="0" fontId="28" fillId="0" borderId="6" xfId="1" applyNumberFormat="1" applyFont="1" applyBorder="1" applyAlignment="1" applyProtection="1">
      <alignment horizontal="center"/>
    </xf>
    <xf numFmtId="1" fontId="29" fillId="0" borderId="10" xfId="1" applyNumberFormat="1" applyFont="1" applyFill="1" applyBorder="1" applyAlignment="1" applyProtection="1">
      <alignment horizontal="center"/>
    </xf>
    <xf numFmtId="0" fontId="26" fillId="0" borderId="3" xfId="1" applyFont="1" applyBorder="1" applyAlignment="1" applyProtection="1">
      <alignment horizontal="center"/>
    </xf>
    <xf numFmtId="0" fontId="31" fillId="0" borderId="7" xfId="0" applyFont="1" applyBorder="1"/>
    <xf numFmtId="0" fontId="4" fillId="0" borderId="1" xfId="0" applyFont="1" applyBorder="1"/>
    <xf numFmtId="0" fontId="4" fillId="5" borderId="0" xfId="0" applyFont="1" applyFill="1"/>
    <xf numFmtId="0" fontId="7" fillId="0" borderId="2" xfId="1" applyFont="1" applyBorder="1" applyAlignment="1">
      <alignment horizontal="center"/>
    </xf>
    <xf numFmtId="0" fontId="6" fillId="0" borderId="1" xfId="0" applyFont="1" applyBorder="1" applyAlignment="1" applyProtection="1"/>
    <xf numFmtId="0" fontId="7" fillId="0" borderId="1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6" xfId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Border="1"/>
    <xf numFmtId="0" fontId="0" fillId="0" borderId="0" xfId="0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4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Alignment="1">
      <alignment horizontal="center"/>
    </xf>
    <xf numFmtId="0" fontId="31" fillId="0" borderId="0" xfId="0" applyFont="1" applyBorder="1"/>
    <xf numFmtId="0" fontId="31" fillId="0" borderId="8" xfId="0" applyFont="1" applyBorder="1"/>
    <xf numFmtId="16" fontId="4" fillId="5" borderId="0" xfId="0" applyNumberFormat="1" applyFont="1" applyFill="1"/>
    <xf numFmtId="0" fontId="12" fillId="0" borderId="2" xfId="0" applyFont="1" applyBorder="1" applyAlignment="1">
      <alignment horizontal="center"/>
    </xf>
    <xf numFmtId="0" fontId="25" fillId="4" borderId="11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9" fillId="4" borderId="15" xfId="0" applyFont="1" applyFill="1" applyBorder="1"/>
    <xf numFmtId="0" fontId="9" fillId="4" borderId="13" xfId="0" applyFont="1" applyFill="1" applyBorder="1"/>
    <xf numFmtId="0" fontId="9" fillId="4" borderId="11" xfId="0" applyFont="1" applyFill="1" applyBorder="1"/>
    <xf numFmtId="0" fontId="9" fillId="4" borderId="14" xfId="0" applyFont="1" applyFill="1" applyBorder="1"/>
    <xf numFmtId="0" fontId="8" fillId="0" borderId="15" xfId="0" applyNumberFormat="1" applyFont="1" applyBorder="1" applyAlignment="1"/>
    <xf numFmtId="0" fontId="8" fillId="0" borderId="13" xfId="0" applyFont="1" applyBorder="1" applyAlignment="1"/>
    <xf numFmtId="0" fontId="1" fillId="3" borderId="15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0" fillId="0" borderId="15" xfId="1" applyFont="1" applyBorder="1" applyAlignment="1">
      <alignment horizontal="center"/>
    </xf>
    <xf numFmtId="0" fontId="30" fillId="0" borderId="12" xfId="1" applyFont="1" applyBorder="1" applyAlignment="1">
      <alignment horizontal="center"/>
    </xf>
    <xf numFmtId="0" fontId="30" fillId="0" borderId="13" xfId="1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23" fillId="0" borderId="1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23" fillId="3" borderId="1" xfId="0" applyFont="1" applyFill="1" applyBorder="1" applyAlignment="1" applyProtection="1">
      <alignment horizontal="left"/>
    </xf>
    <xf numFmtId="0" fontId="23" fillId="0" borderId="1" xfId="0" applyFont="1" applyBorder="1" applyAlignment="1" applyProtection="1">
      <alignment horizontal="center"/>
    </xf>
    <xf numFmtId="0" fontId="23" fillId="0" borderId="1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3" borderId="15" xfId="0" applyFont="1" applyFill="1" applyBorder="1" applyAlignment="1">
      <alignment horizontal="left"/>
    </xf>
    <xf numFmtId="0" fontId="23" fillId="3" borderId="12" xfId="0" applyFont="1" applyFill="1" applyBorder="1" applyAlignment="1">
      <alignment horizontal="left"/>
    </xf>
    <xf numFmtId="0" fontId="23" fillId="3" borderId="13" xfId="0" applyFont="1" applyFill="1" applyBorder="1" applyAlignment="1">
      <alignment horizontal="left"/>
    </xf>
    <xf numFmtId="0" fontId="23" fillId="0" borderId="12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8"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  <color theme="1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opLeftCell="C13" workbookViewId="0">
      <selection sqref="A1:N1"/>
    </sheetView>
  </sheetViews>
  <sheetFormatPr baseColWidth="10" defaultRowHeight="12.75" x14ac:dyDescent="0.2"/>
  <sheetData>
    <row r="1" spans="1:14" ht="99.95" customHeight="1" x14ac:dyDescent="0.2">
      <c r="A1" s="218" t="str">
        <f>Stammdaten!A1</f>
        <v>Turnierhundsport Auswertung per Microsoft Excel
Dateiversion 2020 (2.0 - bearbeitet Klingeberger)
Autor: Sören Marquardt, LR THS (dhv / HSVRM) - S.Marquardt@hsvrm.de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14" x14ac:dyDescent="0.2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4" x14ac:dyDescent="0.2">
      <c r="A3" s="97" t="s">
        <v>55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1:14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</row>
    <row r="5" spans="1:14" x14ac:dyDescent="0.2">
      <c r="A5" s="107" t="s">
        <v>59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8"/>
    </row>
    <row r="6" spans="1:14" x14ac:dyDescent="0.2">
      <c r="A6" s="107" t="s">
        <v>116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 x14ac:dyDescent="0.2">
      <c r="A7" s="107" t="s">
        <v>60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</row>
    <row r="8" spans="1:14" x14ac:dyDescent="0.2">
      <c r="A8" s="107" t="s">
        <v>61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8"/>
    </row>
    <row r="9" spans="1:14" x14ac:dyDescent="0.2">
      <c r="A9" s="107" t="s">
        <v>114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8"/>
    </row>
    <row r="10" spans="1:14" x14ac:dyDescent="0.2">
      <c r="A10" s="1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8"/>
    </row>
    <row r="11" spans="1:14" x14ac:dyDescent="0.2">
      <c r="A11" s="107" t="s">
        <v>72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14" x14ac:dyDescent="0.2">
      <c r="A12" s="107" t="s">
        <v>73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8"/>
    </row>
    <row r="13" spans="1:14" x14ac:dyDescent="0.2">
      <c r="A13" s="107" t="s">
        <v>63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8"/>
    </row>
    <row r="14" spans="1:14" x14ac:dyDescent="0.2">
      <c r="A14" s="1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8"/>
    </row>
    <row r="15" spans="1:14" x14ac:dyDescent="0.2">
      <c r="A15" s="107" t="s">
        <v>86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8"/>
    </row>
    <row r="16" spans="1:14" x14ac:dyDescent="0.2">
      <c r="A16" s="107" t="s">
        <v>89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1:14" x14ac:dyDescent="0.2">
      <c r="A17" s="107"/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8"/>
    </row>
    <row r="18" spans="1:14" x14ac:dyDescent="0.2">
      <c r="A18" s="107" t="s">
        <v>90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8"/>
    </row>
    <row r="19" spans="1:14" x14ac:dyDescent="0.2">
      <c r="A19" s="107" t="s">
        <v>91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8"/>
    </row>
    <row r="20" spans="1:14" x14ac:dyDescent="0.2">
      <c r="A20" s="107" t="s">
        <v>92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8"/>
    </row>
    <row r="21" spans="1:14" x14ac:dyDescent="0.2">
      <c r="A21" s="107" t="s">
        <v>101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1:14" x14ac:dyDescent="0.2">
      <c r="A22" s="1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8"/>
    </row>
    <row r="23" spans="1:14" x14ac:dyDescent="0.2">
      <c r="A23" s="107" t="s">
        <v>112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8"/>
    </row>
    <row r="24" spans="1:14" x14ac:dyDescent="0.2">
      <c r="A24" s="107" t="s">
        <v>117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8"/>
    </row>
    <row r="25" spans="1:14" x14ac:dyDescent="0.2">
      <c r="A25" s="107" t="s">
        <v>118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8"/>
    </row>
    <row r="26" spans="1:14" x14ac:dyDescent="0.2">
      <c r="A26" s="107" t="s">
        <v>93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</row>
    <row r="27" spans="1:14" x14ac:dyDescent="0.2">
      <c r="A27" s="107" t="s">
        <v>87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8"/>
    </row>
    <row r="28" spans="1:14" x14ac:dyDescent="0.2">
      <c r="A28" s="1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8"/>
    </row>
    <row r="29" spans="1:14" x14ac:dyDescent="0.2">
      <c r="A29" s="107" t="s">
        <v>113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8"/>
    </row>
    <row r="30" spans="1:14" x14ac:dyDescent="0.2">
      <c r="A30" s="107" t="s">
        <v>119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8"/>
    </row>
    <row r="31" spans="1:14" x14ac:dyDescent="0.2">
      <c r="A31" s="107" t="s">
        <v>120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8"/>
    </row>
    <row r="32" spans="1:14" x14ac:dyDescent="0.2">
      <c r="A32" s="107" t="s">
        <v>121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8"/>
    </row>
    <row r="33" spans="1:14" x14ac:dyDescent="0.2">
      <c r="A33" s="107" t="s">
        <v>115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8"/>
    </row>
    <row r="34" spans="1:14" x14ac:dyDescent="0.2">
      <c r="A34" s="107" t="s">
        <v>122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8"/>
    </row>
    <row r="35" spans="1:14" x14ac:dyDescent="0.2">
      <c r="A35" s="107" t="s">
        <v>123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8"/>
    </row>
    <row r="36" spans="1:14" s="194" customFormat="1" x14ac:dyDescent="0.2">
      <c r="A36" s="1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</row>
    <row r="37" spans="1:14" s="194" customFormat="1" x14ac:dyDescent="0.2">
      <c r="A37" s="159" t="s">
        <v>130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5"/>
    </row>
    <row r="38" spans="1:14" s="194" customFormat="1" x14ac:dyDescent="0.2">
      <c r="A38" s="159" t="s">
        <v>132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5"/>
    </row>
    <row r="39" spans="1:14" s="194" customFormat="1" x14ac:dyDescent="0.2">
      <c r="A39" s="159" t="s">
        <v>133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5"/>
    </row>
    <row r="40" spans="1:14" s="194" customFormat="1" x14ac:dyDescent="0.2">
      <c r="A40" s="159" t="s">
        <v>134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5"/>
    </row>
    <row r="41" spans="1:14" s="194" customFormat="1" x14ac:dyDescent="0.2">
      <c r="A41" s="159" t="s">
        <v>135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5"/>
    </row>
    <row r="42" spans="1:14" s="194" customFormat="1" x14ac:dyDescent="0.2">
      <c r="A42" s="159" t="s">
        <v>136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5"/>
    </row>
    <row r="43" spans="1:14" s="194" customFormat="1" x14ac:dyDescent="0.2">
      <c r="A43" s="159" t="s">
        <v>137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5"/>
    </row>
    <row r="44" spans="1:14" x14ac:dyDescent="0.2">
      <c r="A44" s="1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8"/>
    </row>
    <row r="45" spans="1:14" x14ac:dyDescent="0.2">
      <c r="A45" s="107" t="s">
        <v>56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8"/>
    </row>
    <row r="46" spans="1:14" x14ac:dyDescent="0.2">
      <c r="A46" s="10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8"/>
    </row>
    <row r="47" spans="1:14" x14ac:dyDescent="0.2">
      <c r="A47" s="107" t="s">
        <v>62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8"/>
    </row>
    <row r="48" spans="1:14" x14ac:dyDescent="0.2">
      <c r="A48" s="107" t="s">
        <v>57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8"/>
    </row>
    <row r="49" spans="1:14" x14ac:dyDescent="0.2">
      <c r="A49" s="1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8"/>
    </row>
    <row r="50" spans="1:14" x14ac:dyDescent="0.2">
      <c r="A50" s="107" t="s">
        <v>58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8"/>
    </row>
    <row r="51" spans="1:14" x14ac:dyDescent="0.2">
      <c r="A51" s="107" t="s">
        <v>80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8"/>
    </row>
    <row r="52" spans="1:14" x14ac:dyDescent="0.2">
      <c r="A52" s="1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8"/>
    </row>
    <row r="53" spans="1:14" x14ac:dyDescent="0.2">
      <c r="A53" s="107" t="s">
        <v>64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8"/>
    </row>
    <row r="54" spans="1:14" x14ac:dyDescent="0.2">
      <c r="A54" s="107" t="s">
        <v>65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8"/>
    </row>
    <row r="55" spans="1:14" x14ac:dyDescent="0.2">
      <c r="A55" s="209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210"/>
    </row>
  </sheetData>
  <sheetProtection algorithmName="SHA-512" hashValue="d1w1qf+KTqhVADZYy/m7SQfkDZz0TeMqi17zxzuhi0rqsG0cBTLR6kpT7AtApnQJwwVirqoAA7w3Hqufh7c89w==" saltValue="Tjeeto9CFyMF2H1yzJTfSA==" spinCount="100000" sheet="1" objects="1" scenarios="1"/>
  <mergeCells count="1">
    <mergeCell ref="A1:N1"/>
  </mergeCells>
  <phoneticPr fontId="17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59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2.75" outlineLevelCol="1" x14ac:dyDescent="0.2"/>
  <cols>
    <col min="1" max="1" width="3.5703125" style="64" bestFit="1" customWidth="1"/>
    <col min="2" max="2" width="3.5703125" style="64" customWidth="1"/>
    <col min="3" max="3" width="3.28515625" style="64" bestFit="1" customWidth="1"/>
    <col min="4" max="4" width="5.140625" style="65" customWidth="1"/>
    <col min="5" max="5" width="20.7109375" style="66" customWidth="1"/>
    <col min="6" max="6" width="8.7109375" style="66" customWidth="1"/>
    <col min="7" max="7" width="20.7109375" style="66" customWidth="1"/>
    <col min="8" max="8" width="8.7109375" style="66" customWidth="1"/>
    <col min="9" max="9" width="20.7109375" style="66" customWidth="1"/>
    <col min="10" max="16" width="4.7109375" style="64" customWidth="1" outlineLevel="1"/>
    <col min="17" max="17" width="3.7109375" style="64" customWidth="1" outlineLevel="1"/>
    <col min="18" max="18" width="5.28515625" style="64" customWidth="1" outlineLevel="1"/>
    <col min="19" max="20" width="3.7109375" style="64" customWidth="1" outlineLevel="1"/>
    <col min="21" max="21" width="7.140625" style="65" bestFit="1" customWidth="1"/>
    <col min="22" max="16384" width="11.42578125" style="68"/>
  </cols>
  <sheetData>
    <row r="1" spans="1:21" ht="15.75" x14ac:dyDescent="0.25">
      <c r="A1" s="63" t="str">
        <f>Stammdaten!A20</f>
        <v>THS Wettkampf (VPS Langen / HSVRM / Kreisgruppe 4) am: 12.09.2021</v>
      </c>
      <c r="B1" s="63"/>
    </row>
    <row r="2" spans="1:21" ht="15" x14ac:dyDescent="0.2">
      <c r="A2" s="69" t="str">
        <f>Stammdaten!A21</f>
        <v xml:space="preserve">PL: Stefan Baumann LR THS: Ingeborg Klingeberger Elke Herdel  </v>
      </c>
      <c r="B2" s="100"/>
    </row>
    <row r="3" spans="1:21" x14ac:dyDescent="0.2">
      <c r="A3" s="101" t="str">
        <f>"PARA-DREIKAMPF (Anzahl: "&amp;COUNT(A5:A34)&amp;")"</f>
        <v>PARA-DREIKAMPF (Anzahl: 0)</v>
      </c>
      <c r="B3" s="102"/>
      <c r="C3" s="102"/>
      <c r="D3" s="102"/>
      <c r="E3" s="102"/>
      <c r="F3" s="102"/>
      <c r="G3" s="102"/>
      <c r="H3" s="102"/>
      <c r="I3" s="102"/>
      <c r="J3" s="120" t="s">
        <v>82</v>
      </c>
      <c r="K3" s="122"/>
      <c r="L3" s="120" t="s">
        <v>83</v>
      </c>
      <c r="M3" s="121"/>
      <c r="N3" s="122"/>
      <c r="O3" s="120" t="s">
        <v>84</v>
      </c>
      <c r="P3" s="122"/>
      <c r="Q3" s="246" t="s">
        <v>26</v>
      </c>
      <c r="R3" s="247"/>
      <c r="S3" s="248"/>
      <c r="T3" s="249" t="s">
        <v>100</v>
      </c>
      <c r="U3" s="251"/>
    </row>
    <row r="4" spans="1:21" ht="13.5" x14ac:dyDescent="0.25">
      <c r="A4" s="70" t="s">
        <v>12</v>
      </c>
      <c r="B4" s="70" t="s">
        <v>88</v>
      </c>
      <c r="C4" s="71" t="s">
        <v>13</v>
      </c>
      <c r="D4" s="62" t="s">
        <v>25</v>
      </c>
      <c r="E4" s="163" t="s">
        <v>111</v>
      </c>
      <c r="F4" s="163" t="s">
        <v>108</v>
      </c>
      <c r="G4" s="163" t="s">
        <v>3</v>
      </c>
      <c r="H4" s="163" t="s">
        <v>109</v>
      </c>
      <c r="I4" s="163" t="s">
        <v>110</v>
      </c>
      <c r="J4" s="71" t="s">
        <v>15</v>
      </c>
      <c r="K4" s="71" t="s">
        <v>70</v>
      </c>
      <c r="L4" s="71" t="s">
        <v>15</v>
      </c>
      <c r="M4" s="71" t="s">
        <v>16</v>
      </c>
      <c r="N4" s="71" t="s">
        <v>70</v>
      </c>
      <c r="O4" s="71" t="s">
        <v>15</v>
      </c>
      <c r="P4" s="71" t="s">
        <v>16</v>
      </c>
      <c r="Q4" s="108" t="s">
        <v>28</v>
      </c>
      <c r="R4" s="108" t="s">
        <v>70</v>
      </c>
      <c r="S4" s="110" t="s">
        <v>74</v>
      </c>
      <c r="T4" s="158" t="s">
        <v>71</v>
      </c>
      <c r="U4" s="147" t="s">
        <v>8</v>
      </c>
    </row>
    <row r="5" spans="1:21" ht="13.5" x14ac:dyDescent="0.25">
      <c r="A5" s="162"/>
      <c r="B5" s="80">
        <v>3</v>
      </c>
      <c r="C5" s="184" t="str">
        <f t="shared" ref="C5:C34" si="0">IF(A5="","",VLOOKUP(A5,Matrix,3,FALSE))</f>
        <v/>
      </c>
      <c r="D5" s="114"/>
      <c r="E5" s="164" t="str">
        <f t="shared" ref="E5" si="1">IF(A5="","",VLOOKUP(A5,Matrix,12,FALSE))</f>
        <v/>
      </c>
      <c r="F5" s="165" t="str">
        <f t="shared" ref="F5" si="2">IF(A5="","",VLOOKUP(A5,Matrix,8,FALSE))</f>
        <v/>
      </c>
      <c r="G5" s="165" t="str">
        <f t="shared" ref="G5" si="3">IF(A5="","",VLOOKUP(A5,Matrix,9,FALSE))</f>
        <v/>
      </c>
      <c r="H5" s="165" t="str">
        <f t="shared" ref="H5" si="4">IF(A5="","",VLOOKUP(A5,Matrix,10,FALSE))</f>
        <v/>
      </c>
      <c r="I5" s="166" t="str">
        <f t="shared" ref="I5" si="5">IF(A5="","",VLOOKUP(A5,Matrix,6,FALSE)&amp;" / "&amp;VLOOKUP(A5,Matrix,7,FALSE))</f>
        <v/>
      </c>
      <c r="J5" s="123">
        <v>5</v>
      </c>
      <c r="K5" s="76"/>
      <c r="L5" s="76">
        <v>0</v>
      </c>
      <c r="M5" s="76">
        <v>0</v>
      </c>
      <c r="N5" s="76"/>
      <c r="O5" s="76">
        <v>0</v>
      </c>
      <c r="P5" s="124">
        <v>0</v>
      </c>
      <c r="Q5" s="89">
        <f t="shared" ref="Q5:Q34" si="6">IF(B5=3,200,IF(B5=2,200,180))</f>
        <v>200</v>
      </c>
      <c r="R5" s="78">
        <f t="shared" ref="R5:R34" si="7">IF(B5=1,K5+N5,0)</f>
        <v>0</v>
      </c>
      <c r="S5" s="78">
        <f t="shared" ref="S5:S34" si="8">J5+L5+M5+O5+P5</f>
        <v>5</v>
      </c>
      <c r="T5" s="152">
        <f>(Q5+R5)-S5</f>
        <v>195</v>
      </c>
      <c r="U5" s="153">
        <f>(Q5+R5)-S5</f>
        <v>195</v>
      </c>
    </row>
    <row r="6" spans="1:21" ht="13.5" x14ac:dyDescent="0.25">
      <c r="A6" s="74"/>
      <c r="B6" s="80">
        <v>2</v>
      </c>
      <c r="C6" s="185" t="str">
        <f t="shared" si="0"/>
        <v/>
      </c>
      <c r="D6" s="115"/>
      <c r="E6" s="167" t="str">
        <f t="shared" ref="E6:E34" si="9">IF(A6="","",VLOOKUP(A6,Matrix,12,FALSE))</f>
        <v/>
      </c>
      <c r="F6" s="168" t="str">
        <f t="shared" ref="F6:F34" si="10">IF(A6="","",VLOOKUP(A6,Matrix,8,FALSE))</f>
        <v/>
      </c>
      <c r="G6" s="168" t="str">
        <f t="shared" ref="G6:G34" si="11">IF(A6="","",VLOOKUP(A6,Matrix,9,FALSE))</f>
        <v/>
      </c>
      <c r="H6" s="168" t="str">
        <f t="shared" ref="H6:H34" si="12">IF(A6="","",VLOOKUP(A6,Matrix,10,FALSE))</f>
        <v/>
      </c>
      <c r="I6" s="169" t="str">
        <f t="shared" ref="I6:I34" si="13">IF(A6="","",VLOOKUP(A6,Matrix,6,FALSE)&amp;" / "&amp;VLOOKUP(A6,Matrix,7,FALSE))</f>
        <v/>
      </c>
      <c r="J6" s="125">
        <v>5</v>
      </c>
      <c r="K6" s="80"/>
      <c r="L6" s="80">
        <v>0</v>
      </c>
      <c r="M6" s="80">
        <v>0</v>
      </c>
      <c r="N6" s="80"/>
      <c r="O6" s="80">
        <v>4</v>
      </c>
      <c r="P6" s="126">
        <v>0</v>
      </c>
      <c r="Q6" s="90">
        <f t="shared" si="6"/>
        <v>200</v>
      </c>
      <c r="R6" s="83">
        <f t="shared" si="7"/>
        <v>0</v>
      </c>
      <c r="S6" s="83">
        <f t="shared" si="8"/>
        <v>9</v>
      </c>
      <c r="T6" s="154">
        <f t="shared" ref="T6:T34" si="14">(Q6+R6)-S6</f>
        <v>191</v>
      </c>
      <c r="U6" s="155">
        <f t="shared" ref="U6:U34" si="15">(Q6+R6)-S6</f>
        <v>191</v>
      </c>
    </row>
    <row r="7" spans="1:21" ht="13.5" x14ac:dyDescent="0.25">
      <c r="A7" s="74"/>
      <c r="B7" s="80">
        <v>1</v>
      </c>
      <c r="C7" s="185" t="str">
        <f t="shared" si="0"/>
        <v/>
      </c>
      <c r="D7" s="115"/>
      <c r="E7" s="167" t="str">
        <f t="shared" si="9"/>
        <v/>
      </c>
      <c r="F7" s="168" t="str">
        <f t="shared" si="10"/>
        <v/>
      </c>
      <c r="G7" s="168" t="str">
        <f t="shared" si="11"/>
        <v/>
      </c>
      <c r="H7" s="168" t="str">
        <f t="shared" si="12"/>
        <v/>
      </c>
      <c r="I7" s="169" t="str">
        <f t="shared" si="13"/>
        <v/>
      </c>
      <c r="J7" s="125">
        <v>5</v>
      </c>
      <c r="K7" s="80">
        <v>10</v>
      </c>
      <c r="L7" s="80">
        <v>0</v>
      </c>
      <c r="M7" s="80">
        <v>0</v>
      </c>
      <c r="N7" s="80">
        <v>10</v>
      </c>
      <c r="O7" s="80">
        <v>0</v>
      </c>
      <c r="P7" s="126">
        <v>0</v>
      </c>
      <c r="Q7" s="90">
        <f t="shared" si="6"/>
        <v>180</v>
      </c>
      <c r="R7" s="83">
        <f t="shared" si="7"/>
        <v>20</v>
      </c>
      <c r="S7" s="83">
        <f t="shared" si="8"/>
        <v>5</v>
      </c>
      <c r="T7" s="154">
        <f t="shared" si="14"/>
        <v>195</v>
      </c>
      <c r="U7" s="155">
        <f t="shared" si="15"/>
        <v>195</v>
      </c>
    </row>
    <row r="8" spans="1:21" ht="13.5" x14ac:dyDescent="0.25">
      <c r="A8" s="74"/>
      <c r="B8" s="80"/>
      <c r="C8" s="185" t="str">
        <f t="shared" si="0"/>
        <v/>
      </c>
      <c r="D8" s="115"/>
      <c r="E8" s="167" t="str">
        <f t="shared" si="9"/>
        <v/>
      </c>
      <c r="F8" s="168" t="str">
        <f t="shared" si="10"/>
        <v/>
      </c>
      <c r="G8" s="168" t="str">
        <f t="shared" si="11"/>
        <v/>
      </c>
      <c r="H8" s="168" t="str">
        <f t="shared" si="12"/>
        <v/>
      </c>
      <c r="I8" s="169" t="str">
        <f t="shared" si="13"/>
        <v/>
      </c>
      <c r="J8" s="125"/>
      <c r="K8" s="80"/>
      <c r="L8" s="80"/>
      <c r="M8" s="80"/>
      <c r="N8" s="80"/>
      <c r="O8" s="80"/>
      <c r="P8" s="126"/>
      <c r="Q8" s="90">
        <f t="shared" si="6"/>
        <v>180</v>
      </c>
      <c r="R8" s="83">
        <f t="shared" si="7"/>
        <v>0</v>
      </c>
      <c r="S8" s="83">
        <f t="shared" si="8"/>
        <v>0</v>
      </c>
      <c r="T8" s="154">
        <f t="shared" si="14"/>
        <v>180</v>
      </c>
      <c r="U8" s="155">
        <f t="shared" si="15"/>
        <v>180</v>
      </c>
    </row>
    <row r="9" spans="1:21" ht="13.5" x14ac:dyDescent="0.25">
      <c r="A9" s="74"/>
      <c r="B9" s="80"/>
      <c r="C9" s="185" t="str">
        <f t="shared" si="0"/>
        <v/>
      </c>
      <c r="D9" s="115"/>
      <c r="E9" s="167" t="str">
        <f t="shared" si="9"/>
        <v/>
      </c>
      <c r="F9" s="168" t="str">
        <f t="shared" si="10"/>
        <v/>
      </c>
      <c r="G9" s="168" t="str">
        <f t="shared" si="11"/>
        <v/>
      </c>
      <c r="H9" s="168" t="str">
        <f t="shared" si="12"/>
        <v/>
      </c>
      <c r="I9" s="169" t="str">
        <f t="shared" si="13"/>
        <v/>
      </c>
      <c r="J9" s="125"/>
      <c r="K9" s="80"/>
      <c r="L9" s="80"/>
      <c r="M9" s="80"/>
      <c r="N9" s="80"/>
      <c r="O9" s="80"/>
      <c r="P9" s="126"/>
      <c r="Q9" s="90">
        <f t="shared" si="6"/>
        <v>180</v>
      </c>
      <c r="R9" s="83">
        <f t="shared" si="7"/>
        <v>0</v>
      </c>
      <c r="S9" s="83">
        <f t="shared" si="8"/>
        <v>0</v>
      </c>
      <c r="T9" s="154">
        <f t="shared" si="14"/>
        <v>180</v>
      </c>
      <c r="U9" s="155">
        <f t="shared" si="15"/>
        <v>180</v>
      </c>
    </row>
    <row r="10" spans="1:21" ht="13.5" x14ac:dyDescent="0.25">
      <c r="A10" s="74"/>
      <c r="B10" s="80"/>
      <c r="C10" s="185" t="str">
        <f t="shared" si="0"/>
        <v/>
      </c>
      <c r="D10" s="115"/>
      <c r="E10" s="167" t="str">
        <f t="shared" si="9"/>
        <v/>
      </c>
      <c r="F10" s="168" t="str">
        <f t="shared" si="10"/>
        <v/>
      </c>
      <c r="G10" s="168" t="str">
        <f t="shared" si="11"/>
        <v/>
      </c>
      <c r="H10" s="168" t="str">
        <f t="shared" si="12"/>
        <v/>
      </c>
      <c r="I10" s="169" t="str">
        <f t="shared" si="13"/>
        <v/>
      </c>
      <c r="J10" s="125"/>
      <c r="K10" s="80"/>
      <c r="L10" s="80"/>
      <c r="M10" s="80"/>
      <c r="N10" s="80"/>
      <c r="O10" s="80"/>
      <c r="P10" s="126"/>
      <c r="Q10" s="90">
        <f t="shared" si="6"/>
        <v>180</v>
      </c>
      <c r="R10" s="83">
        <f t="shared" si="7"/>
        <v>0</v>
      </c>
      <c r="S10" s="83">
        <f t="shared" si="8"/>
        <v>0</v>
      </c>
      <c r="T10" s="154">
        <f t="shared" si="14"/>
        <v>180</v>
      </c>
      <c r="U10" s="155">
        <f t="shared" si="15"/>
        <v>180</v>
      </c>
    </row>
    <row r="11" spans="1:21" ht="13.5" x14ac:dyDescent="0.25">
      <c r="A11" s="74"/>
      <c r="B11" s="80"/>
      <c r="C11" s="185" t="str">
        <f t="shared" si="0"/>
        <v/>
      </c>
      <c r="D11" s="115"/>
      <c r="E11" s="167" t="str">
        <f t="shared" si="9"/>
        <v/>
      </c>
      <c r="F11" s="168" t="str">
        <f t="shared" si="10"/>
        <v/>
      </c>
      <c r="G11" s="168" t="str">
        <f t="shared" si="11"/>
        <v/>
      </c>
      <c r="H11" s="168" t="str">
        <f t="shared" si="12"/>
        <v/>
      </c>
      <c r="I11" s="169" t="str">
        <f t="shared" si="13"/>
        <v/>
      </c>
      <c r="J11" s="125"/>
      <c r="K11" s="80"/>
      <c r="L11" s="80"/>
      <c r="M11" s="80"/>
      <c r="N11" s="80"/>
      <c r="O11" s="80"/>
      <c r="P11" s="126"/>
      <c r="Q11" s="90">
        <f t="shared" si="6"/>
        <v>180</v>
      </c>
      <c r="R11" s="83">
        <f t="shared" si="7"/>
        <v>0</v>
      </c>
      <c r="S11" s="83">
        <f t="shared" si="8"/>
        <v>0</v>
      </c>
      <c r="T11" s="154">
        <f t="shared" si="14"/>
        <v>180</v>
      </c>
      <c r="U11" s="155">
        <f t="shared" si="15"/>
        <v>180</v>
      </c>
    </row>
    <row r="12" spans="1:21" ht="13.5" x14ac:dyDescent="0.25">
      <c r="A12" s="74"/>
      <c r="B12" s="80"/>
      <c r="C12" s="185" t="str">
        <f t="shared" si="0"/>
        <v/>
      </c>
      <c r="D12" s="115"/>
      <c r="E12" s="167" t="str">
        <f t="shared" si="9"/>
        <v/>
      </c>
      <c r="F12" s="168" t="str">
        <f t="shared" si="10"/>
        <v/>
      </c>
      <c r="G12" s="168" t="str">
        <f t="shared" si="11"/>
        <v/>
      </c>
      <c r="H12" s="168" t="str">
        <f t="shared" si="12"/>
        <v/>
      </c>
      <c r="I12" s="169" t="str">
        <f t="shared" si="13"/>
        <v/>
      </c>
      <c r="J12" s="125"/>
      <c r="K12" s="80"/>
      <c r="L12" s="80"/>
      <c r="M12" s="80"/>
      <c r="N12" s="80"/>
      <c r="O12" s="80"/>
      <c r="P12" s="126"/>
      <c r="Q12" s="90">
        <f t="shared" si="6"/>
        <v>180</v>
      </c>
      <c r="R12" s="83">
        <f t="shared" si="7"/>
        <v>0</v>
      </c>
      <c r="S12" s="83">
        <f t="shared" si="8"/>
        <v>0</v>
      </c>
      <c r="T12" s="154">
        <f t="shared" si="14"/>
        <v>180</v>
      </c>
      <c r="U12" s="155">
        <f t="shared" si="15"/>
        <v>180</v>
      </c>
    </row>
    <row r="13" spans="1:21" ht="13.5" x14ac:dyDescent="0.25">
      <c r="A13" s="74"/>
      <c r="B13" s="80"/>
      <c r="C13" s="185" t="str">
        <f t="shared" si="0"/>
        <v/>
      </c>
      <c r="D13" s="115"/>
      <c r="E13" s="167" t="str">
        <f t="shared" si="9"/>
        <v/>
      </c>
      <c r="F13" s="168" t="str">
        <f t="shared" si="10"/>
        <v/>
      </c>
      <c r="G13" s="168" t="str">
        <f t="shared" si="11"/>
        <v/>
      </c>
      <c r="H13" s="168" t="str">
        <f t="shared" si="12"/>
        <v/>
      </c>
      <c r="I13" s="169" t="str">
        <f t="shared" si="13"/>
        <v/>
      </c>
      <c r="J13" s="125"/>
      <c r="K13" s="80"/>
      <c r="L13" s="80"/>
      <c r="M13" s="80"/>
      <c r="N13" s="80"/>
      <c r="O13" s="80"/>
      <c r="P13" s="126"/>
      <c r="Q13" s="90">
        <f t="shared" si="6"/>
        <v>180</v>
      </c>
      <c r="R13" s="83">
        <f t="shared" si="7"/>
        <v>0</v>
      </c>
      <c r="S13" s="83">
        <f t="shared" si="8"/>
        <v>0</v>
      </c>
      <c r="T13" s="154">
        <f t="shared" si="14"/>
        <v>180</v>
      </c>
      <c r="U13" s="155">
        <f t="shared" si="15"/>
        <v>180</v>
      </c>
    </row>
    <row r="14" spans="1:21" ht="13.5" x14ac:dyDescent="0.25">
      <c r="A14" s="74"/>
      <c r="B14" s="80"/>
      <c r="C14" s="185" t="str">
        <f t="shared" si="0"/>
        <v/>
      </c>
      <c r="D14" s="115"/>
      <c r="E14" s="167" t="str">
        <f t="shared" si="9"/>
        <v/>
      </c>
      <c r="F14" s="168" t="str">
        <f t="shared" si="10"/>
        <v/>
      </c>
      <c r="G14" s="168" t="str">
        <f t="shared" si="11"/>
        <v/>
      </c>
      <c r="H14" s="168" t="str">
        <f t="shared" si="12"/>
        <v/>
      </c>
      <c r="I14" s="169" t="str">
        <f t="shared" si="13"/>
        <v/>
      </c>
      <c r="J14" s="125"/>
      <c r="K14" s="80"/>
      <c r="L14" s="80"/>
      <c r="M14" s="80"/>
      <c r="N14" s="80"/>
      <c r="O14" s="80"/>
      <c r="P14" s="126"/>
      <c r="Q14" s="90">
        <f t="shared" si="6"/>
        <v>180</v>
      </c>
      <c r="R14" s="83">
        <f t="shared" si="7"/>
        <v>0</v>
      </c>
      <c r="S14" s="83">
        <f t="shared" si="8"/>
        <v>0</v>
      </c>
      <c r="T14" s="154">
        <f t="shared" si="14"/>
        <v>180</v>
      </c>
      <c r="U14" s="155">
        <f t="shared" si="15"/>
        <v>180</v>
      </c>
    </row>
    <row r="15" spans="1:21" ht="13.5" x14ac:dyDescent="0.25">
      <c r="A15" s="74"/>
      <c r="B15" s="80"/>
      <c r="C15" s="185" t="str">
        <f t="shared" si="0"/>
        <v/>
      </c>
      <c r="D15" s="115"/>
      <c r="E15" s="167" t="str">
        <f t="shared" si="9"/>
        <v/>
      </c>
      <c r="F15" s="168" t="str">
        <f t="shared" si="10"/>
        <v/>
      </c>
      <c r="G15" s="168" t="str">
        <f t="shared" si="11"/>
        <v/>
      </c>
      <c r="H15" s="168" t="str">
        <f t="shared" si="12"/>
        <v/>
      </c>
      <c r="I15" s="169" t="str">
        <f t="shared" si="13"/>
        <v/>
      </c>
      <c r="J15" s="125"/>
      <c r="K15" s="80"/>
      <c r="L15" s="80"/>
      <c r="M15" s="80"/>
      <c r="N15" s="80"/>
      <c r="O15" s="80"/>
      <c r="P15" s="126"/>
      <c r="Q15" s="90">
        <f t="shared" si="6"/>
        <v>180</v>
      </c>
      <c r="R15" s="83">
        <f t="shared" si="7"/>
        <v>0</v>
      </c>
      <c r="S15" s="83">
        <f t="shared" si="8"/>
        <v>0</v>
      </c>
      <c r="T15" s="154">
        <f t="shared" si="14"/>
        <v>180</v>
      </c>
      <c r="U15" s="155">
        <f t="shared" si="15"/>
        <v>180</v>
      </c>
    </row>
    <row r="16" spans="1:21" ht="13.5" x14ac:dyDescent="0.25">
      <c r="A16" s="74"/>
      <c r="B16" s="80"/>
      <c r="C16" s="185" t="str">
        <f t="shared" si="0"/>
        <v/>
      </c>
      <c r="D16" s="115"/>
      <c r="E16" s="167" t="str">
        <f t="shared" si="9"/>
        <v/>
      </c>
      <c r="F16" s="168" t="str">
        <f t="shared" si="10"/>
        <v/>
      </c>
      <c r="G16" s="168" t="str">
        <f t="shared" si="11"/>
        <v/>
      </c>
      <c r="H16" s="168" t="str">
        <f t="shared" si="12"/>
        <v/>
      </c>
      <c r="I16" s="169" t="str">
        <f t="shared" si="13"/>
        <v/>
      </c>
      <c r="J16" s="125"/>
      <c r="K16" s="80"/>
      <c r="L16" s="80"/>
      <c r="M16" s="80"/>
      <c r="N16" s="80"/>
      <c r="O16" s="80"/>
      <c r="P16" s="126"/>
      <c r="Q16" s="90">
        <f t="shared" si="6"/>
        <v>180</v>
      </c>
      <c r="R16" s="83">
        <f t="shared" si="7"/>
        <v>0</v>
      </c>
      <c r="S16" s="83">
        <f t="shared" si="8"/>
        <v>0</v>
      </c>
      <c r="T16" s="154">
        <f t="shared" si="14"/>
        <v>180</v>
      </c>
      <c r="U16" s="155">
        <f t="shared" si="15"/>
        <v>180</v>
      </c>
    </row>
    <row r="17" spans="1:21" ht="13.5" x14ac:dyDescent="0.25">
      <c r="A17" s="74"/>
      <c r="B17" s="80"/>
      <c r="C17" s="185" t="str">
        <f t="shared" si="0"/>
        <v/>
      </c>
      <c r="D17" s="115"/>
      <c r="E17" s="167" t="str">
        <f t="shared" si="9"/>
        <v/>
      </c>
      <c r="F17" s="168" t="str">
        <f t="shared" si="10"/>
        <v/>
      </c>
      <c r="G17" s="168" t="str">
        <f t="shared" si="11"/>
        <v/>
      </c>
      <c r="H17" s="168" t="str">
        <f t="shared" si="12"/>
        <v/>
      </c>
      <c r="I17" s="169" t="str">
        <f t="shared" si="13"/>
        <v/>
      </c>
      <c r="J17" s="125"/>
      <c r="K17" s="80"/>
      <c r="L17" s="80"/>
      <c r="M17" s="80"/>
      <c r="N17" s="80"/>
      <c r="O17" s="80"/>
      <c r="P17" s="126"/>
      <c r="Q17" s="90">
        <f t="shared" si="6"/>
        <v>180</v>
      </c>
      <c r="R17" s="83">
        <f t="shared" si="7"/>
        <v>0</v>
      </c>
      <c r="S17" s="83">
        <f t="shared" si="8"/>
        <v>0</v>
      </c>
      <c r="T17" s="154">
        <f t="shared" si="14"/>
        <v>180</v>
      </c>
      <c r="U17" s="155">
        <f t="shared" si="15"/>
        <v>180</v>
      </c>
    </row>
    <row r="18" spans="1:21" ht="13.5" x14ac:dyDescent="0.25">
      <c r="A18" s="74"/>
      <c r="B18" s="80"/>
      <c r="C18" s="185" t="str">
        <f t="shared" si="0"/>
        <v/>
      </c>
      <c r="D18" s="115"/>
      <c r="E18" s="167" t="str">
        <f t="shared" si="9"/>
        <v/>
      </c>
      <c r="F18" s="168" t="str">
        <f t="shared" si="10"/>
        <v/>
      </c>
      <c r="G18" s="168" t="str">
        <f t="shared" si="11"/>
        <v/>
      </c>
      <c r="H18" s="168" t="str">
        <f t="shared" si="12"/>
        <v/>
      </c>
      <c r="I18" s="169" t="str">
        <f t="shared" si="13"/>
        <v/>
      </c>
      <c r="J18" s="125"/>
      <c r="K18" s="80"/>
      <c r="L18" s="80"/>
      <c r="M18" s="80"/>
      <c r="N18" s="80"/>
      <c r="O18" s="80"/>
      <c r="P18" s="126"/>
      <c r="Q18" s="90">
        <f t="shared" si="6"/>
        <v>180</v>
      </c>
      <c r="R18" s="83">
        <f t="shared" si="7"/>
        <v>0</v>
      </c>
      <c r="S18" s="83">
        <f t="shared" si="8"/>
        <v>0</v>
      </c>
      <c r="T18" s="154">
        <f t="shared" si="14"/>
        <v>180</v>
      </c>
      <c r="U18" s="155">
        <f t="shared" si="15"/>
        <v>180</v>
      </c>
    </row>
    <row r="19" spans="1:21" ht="13.5" x14ac:dyDescent="0.25">
      <c r="A19" s="74"/>
      <c r="B19" s="80"/>
      <c r="C19" s="185" t="str">
        <f t="shared" si="0"/>
        <v/>
      </c>
      <c r="D19" s="115"/>
      <c r="E19" s="167" t="str">
        <f t="shared" si="9"/>
        <v/>
      </c>
      <c r="F19" s="168" t="str">
        <f t="shared" si="10"/>
        <v/>
      </c>
      <c r="G19" s="168" t="str">
        <f t="shared" si="11"/>
        <v/>
      </c>
      <c r="H19" s="168" t="str">
        <f t="shared" si="12"/>
        <v/>
      </c>
      <c r="I19" s="169" t="str">
        <f t="shared" si="13"/>
        <v/>
      </c>
      <c r="J19" s="125"/>
      <c r="K19" s="80"/>
      <c r="L19" s="80"/>
      <c r="M19" s="80"/>
      <c r="N19" s="80"/>
      <c r="O19" s="80"/>
      <c r="P19" s="126"/>
      <c r="Q19" s="90">
        <f t="shared" si="6"/>
        <v>180</v>
      </c>
      <c r="R19" s="83">
        <f t="shared" si="7"/>
        <v>0</v>
      </c>
      <c r="S19" s="83">
        <f t="shared" si="8"/>
        <v>0</v>
      </c>
      <c r="T19" s="154">
        <f t="shared" si="14"/>
        <v>180</v>
      </c>
      <c r="U19" s="155">
        <f t="shared" si="15"/>
        <v>180</v>
      </c>
    </row>
    <row r="20" spans="1:21" ht="13.5" x14ac:dyDescent="0.25">
      <c r="A20" s="74"/>
      <c r="B20" s="80"/>
      <c r="C20" s="185" t="str">
        <f t="shared" si="0"/>
        <v/>
      </c>
      <c r="D20" s="115"/>
      <c r="E20" s="167" t="str">
        <f t="shared" si="9"/>
        <v/>
      </c>
      <c r="F20" s="168" t="str">
        <f t="shared" si="10"/>
        <v/>
      </c>
      <c r="G20" s="168" t="str">
        <f t="shared" si="11"/>
        <v/>
      </c>
      <c r="H20" s="168" t="str">
        <f t="shared" si="12"/>
        <v/>
      </c>
      <c r="I20" s="169" t="str">
        <f t="shared" si="13"/>
        <v/>
      </c>
      <c r="J20" s="125"/>
      <c r="K20" s="80"/>
      <c r="L20" s="80"/>
      <c r="M20" s="80"/>
      <c r="N20" s="80"/>
      <c r="O20" s="80"/>
      <c r="P20" s="126"/>
      <c r="Q20" s="90">
        <f t="shared" si="6"/>
        <v>180</v>
      </c>
      <c r="R20" s="83">
        <f t="shared" si="7"/>
        <v>0</v>
      </c>
      <c r="S20" s="83">
        <f t="shared" si="8"/>
        <v>0</v>
      </c>
      <c r="T20" s="154">
        <f t="shared" si="14"/>
        <v>180</v>
      </c>
      <c r="U20" s="155">
        <f t="shared" si="15"/>
        <v>180</v>
      </c>
    </row>
    <row r="21" spans="1:21" ht="13.5" x14ac:dyDescent="0.25">
      <c r="A21" s="74"/>
      <c r="B21" s="80"/>
      <c r="C21" s="185" t="str">
        <f t="shared" si="0"/>
        <v/>
      </c>
      <c r="D21" s="115"/>
      <c r="E21" s="167" t="str">
        <f t="shared" si="9"/>
        <v/>
      </c>
      <c r="F21" s="168" t="str">
        <f t="shared" si="10"/>
        <v/>
      </c>
      <c r="G21" s="168" t="str">
        <f t="shared" si="11"/>
        <v/>
      </c>
      <c r="H21" s="168" t="str">
        <f t="shared" si="12"/>
        <v/>
      </c>
      <c r="I21" s="169" t="str">
        <f t="shared" si="13"/>
        <v/>
      </c>
      <c r="J21" s="125"/>
      <c r="K21" s="80"/>
      <c r="L21" s="80"/>
      <c r="M21" s="80"/>
      <c r="N21" s="80"/>
      <c r="O21" s="80"/>
      <c r="P21" s="126"/>
      <c r="Q21" s="90">
        <f t="shared" si="6"/>
        <v>180</v>
      </c>
      <c r="R21" s="83">
        <f t="shared" si="7"/>
        <v>0</v>
      </c>
      <c r="S21" s="83">
        <f t="shared" si="8"/>
        <v>0</v>
      </c>
      <c r="T21" s="154">
        <f t="shared" si="14"/>
        <v>180</v>
      </c>
      <c r="U21" s="155">
        <f t="shared" si="15"/>
        <v>180</v>
      </c>
    </row>
    <row r="22" spans="1:21" ht="13.5" x14ac:dyDescent="0.25">
      <c r="A22" s="74"/>
      <c r="B22" s="80"/>
      <c r="C22" s="185" t="str">
        <f t="shared" si="0"/>
        <v/>
      </c>
      <c r="D22" s="115"/>
      <c r="E22" s="167" t="str">
        <f t="shared" si="9"/>
        <v/>
      </c>
      <c r="F22" s="168" t="str">
        <f t="shared" si="10"/>
        <v/>
      </c>
      <c r="G22" s="168" t="str">
        <f t="shared" si="11"/>
        <v/>
      </c>
      <c r="H22" s="168" t="str">
        <f t="shared" si="12"/>
        <v/>
      </c>
      <c r="I22" s="169" t="str">
        <f t="shared" si="13"/>
        <v/>
      </c>
      <c r="J22" s="125"/>
      <c r="K22" s="80"/>
      <c r="L22" s="80"/>
      <c r="M22" s="80"/>
      <c r="N22" s="80"/>
      <c r="O22" s="80"/>
      <c r="P22" s="126"/>
      <c r="Q22" s="90">
        <f t="shared" si="6"/>
        <v>180</v>
      </c>
      <c r="R22" s="83">
        <f t="shared" si="7"/>
        <v>0</v>
      </c>
      <c r="S22" s="83">
        <f t="shared" si="8"/>
        <v>0</v>
      </c>
      <c r="T22" s="154">
        <f t="shared" si="14"/>
        <v>180</v>
      </c>
      <c r="U22" s="155">
        <f t="shared" si="15"/>
        <v>180</v>
      </c>
    </row>
    <row r="23" spans="1:21" ht="13.5" x14ac:dyDescent="0.25">
      <c r="A23" s="74"/>
      <c r="B23" s="80"/>
      <c r="C23" s="185" t="str">
        <f t="shared" si="0"/>
        <v/>
      </c>
      <c r="D23" s="115"/>
      <c r="E23" s="167" t="str">
        <f t="shared" si="9"/>
        <v/>
      </c>
      <c r="F23" s="168" t="str">
        <f t="shared" si="10"/>
        <v/>
      </c>
      <c r="G23" s="168" t="str">
        <f t="shared" si="11"/>
        <v/>
      </c>
      <c r="H23" s="168" t="str">
        <f t="shared" si="12"/>
        <v/>
      </c>
      <c r="I23" s="169" t="str">
        <f t="shared" si="13"/>
        <v/>
      </c>
      <c r="J23" s="125"/>
      <c r="K23" s="80"/>
      <c r="L23" s="80"/>
      <c r="M23" s="80"/>
      <c r="N23" s="80"/>
      <c r="O23" s="80"/>
      <c r="P23" s="126"/>
      <c r="Q23" s="90">
        <f t="shared" si="6"/>
        <v>180</v>
      </c>
      <c r="R23" s="83">
        <f t="shared" si="7"/>
        <v>0</v>
      </c>
      <c r="S23" s="83">
        <f t="shared" si="8"/>
        <v>0</v>
      </c>
      <c r="T23" s="154">
        <f t="shared" si="14"/>
        <v>180</v>
      </c>
      <c r="U23" s="155">
        <f t="shared" si="15"/>
        <v>180</v>
      </c>
    </row>
    <row r="24" spans="1:21" ht="13.5" x14ac:dyDescent="0.25">
      <c r="A24" s="74"/>
      <c r="B24" s="80"/>
      <c r="C24" s="185" t="str">
        <f t="shared" si="0"/>
        <v/>
      </c>
      <c r="D24" s="115"/>
      <c r="E24" s="167" t="str">
        <f t="shared" si="9"/>
        <v/>
      </c>
      <c r="F24" s="168" t="str">
        <f t="shared" si="10"/>
        <v/>
      </c>
      <c r="G24" s="168" t="str">
        <f t="shared" si="11"/>
        <v/>
      </c>
      <c r="H24" s="168" t="str">
        <f t="shared" si="12"/>
        <v/>
      </c>
      <c r="I24" s="169" t="str">
        <f t="shared" si="13"/>
        <v/>
      </c>
      <c r="J24" s="125"/>
      <c r="K24" s="80"/>
      <c r="L24" s="80"/>
      <c r="M24" s="80"/>
      <c r="N24" s="80"/>
      <c r="O24" s="80"/>
      <c r="P24" s="126"/>
      <c r="Q24" s="90">
        <f t="shared" si="6"/>
        <v>180</v>
      </c>
      <c r="R24" s="83">
        <f t="shared" si="7"/>
        <v>0</v>
      </c>
      <c r="S24" s="83">
        <f t="shared" si="8"/>
        <v>0</v>
      </c>
      <c r="T24" s="154">
        <f t="shared" si="14"/>
        <v>180</v>
      </c>
      <c r="U24" s="155">
        <f t="shared" si="15"/>
        <v>180</v>
      </c>
    </row>
    <row r="25" spans="1:21" ht="13.5" x14ac:dyDescent="0.25">
      <c r="A25" s="74"/>
      <c r="B25" s="80"/>
      <c r="C25" s="185" t="str">
        <f t="shared" si="0"/>
        <v/>
      </c>
      <c r="D25" s="115"/>
      <c r="E25" s="167" t="str">
        <f t="shared" si="9"/>
        <v/>
      </c>
      <c r="F25" s="168" t="str">
        <f t="shared" si="10"/>
        <v/>
      </c>
      <c r="G25" s="168" t="str">
        <f t="shared" si="11"/>
        <v/>
      </c>
      <c r="H25" s="168" t="str">
        <f t="shared" si="12"/>
        <v/>
      </c>
      <c r="I25" s="169" t="str">
        <f t="shared" si="13"/>
        <v/>
      </c>
      <c r="J25" s="125"/>
      <c r="K25" s="80"/>
      <c r="L25" s="80"/>
      <c r="M25" s="80"/>
      <c r="N25" s="80"/>
      <c r="O25" s="80"/>
      <c r="P25" s="126"/>
      <c r="Q25" s="90">
        <f t="shared" si="6"/>
        <v>180</v>
      </c>
      <c r="R25" s="83">
        <f t="shared" si="7"/>
        <v>0</v>
      </c>
      <c r="S25" s="83">
        <f t="shared" si="8"/>
        <v>0</v>
      </c>
      <c r="T25" s="154">
        <f t="shared" si="14"/>
        <v>180</v>
      </c>
      <c r="U25" s="155">
        <f t="shared" si="15"/>
        <v>180</v>
      </c>
    </row>
    <row r="26" spans="1:21" ht="13.5" x14ac:dyDescent="0.25">
      <c r="A26" s="74"/>
      <c r="B26" s="80"/>
      <c r="C26" s="185" t="str">
        <f t="shared" si="0"/>
        <v/>
      </c>
      <c r="D26" s="115"/>
      <c r="E26" s="167" t="str">
        <f t="shared" si="9"/>
        <v/>
      </c>
      <c r="F26" s="168" t="str">
        <f t="shared" si="10"/>
        <v/>
      </c>
      <c r="G26" s="168" t="str">
        <f t="shared" si="11"/>
        <v/>
      </c>
      <c r="H26" s="168" t="str">
        <f t="shared" si="12"/>
        <v/>
      </c>
      <c r="I26" s="169" t="str">
        <f t="shared" si="13"/>
        <v/>
      </c>
      <c r="J26" s="125"/>
      <c r="K26" s="80"/>
      <c r="L26" s="80"/>
      <c r="M26" s="80"/>
      <c r="N26" s="80"/>
      <c r="O26" s="80"/>
      <c r="P26" s="126"/>
      <c r="Q26" s="90">
        <f t="shared" si="6"/>
        <v>180</v>
      </c>
      <c r="R26" s="83">
        <f t="shared" si="7"/>
        <v>0</v>
      </c>
      <c r="S26" s="83">
        <f t="shared" si="8"/>
        <v>0</v>
      </c>
      <c r="T26" s="154">
        <f t="shared" si="14"/>
        <v>180</v>
      </c>
      <c r="U26" s="155">
        <f t="shared" si="15"/>
        <v>180</v>
      </c>
    </row>
    <row r="27" spans="1:21" ht="13.5" x14ac:dyDescent="0.25">
      <c r="A27" s="74"/>
      <c r="B27" s="80"/>
      <c r="C27" s="185" t="str">
        <f t="shared" si="0"/>
        <v/>
      </c>
      <c r="D27" s="115"/>
      <c r="E27" s="167" t="str">
        <f t="shared" si="9"/>
        <v/>
      </c>
      <c r="F27" s="168" t="str">
        <f t="shared" si="10"/>
        <v/>
      </c>
      <c r="G27" s="168" t="str">
        <f t="shared" si="11"/>
        <v/>
      </c>
      <c r="H27" s="168" t="str">
        <f t="shared" si="12"/>
        <v/>
      </c>
      <c r="I27" s="169" t="str">
        <f t="shared" si="13"/>
        <v/>
      </c>
      <c r="J27" s="125"/>
      <c r="K27" s="80"/>
      <c r="L27" s="80"/>
      <c r="M27" s="80"/>
      <c r="N27" s="80"/>
      <c r="O27" s="80"/>
      <c r="P27" s="126"/>
      <c r="Q27" s="90">
        <f t="shared" si="6"/>
        <v>180</v>
      </c>
      <c r="R27" s="83">
        <f t="shared" si="7"/>
        <v>0</v>
      </c>
      <c r="S27" s="83">
        <f t="shared" si="8"/>
        <v>0</v>
      </c>
      <c r="T27" s="154">
        <f t="shared" si="14"/>
        <v>180</v>
      </c>
      <c r="U27" s="155">
        <f t="shared" si="15"/>
        <v>180</v>
      </c>
    </row>
    <row r="28" spans="1:21" ht="13.5" x14ac:dyDescent="0.25">
      <c r="A28" s="74"/>
      <c r="B28" s="80"/>
      <c r="C28" s="185" t="str">
        <f t="shared" si="0"/>
        <v/>
      </c>
      <c r="D28" s="115"/>
      <c r="E28" s="167" t="str">
        <f t="shared" si="9"/>
        <v/>
      </c>
      <c r="F28" s="168" t="str">
        <f t="shared" si="10"/>
        <v/>
      </c>
      <c r="G28" s="168" t="str">
        <f t="shared" si="11"/>
        <v/>
      </c>
      <c r="H28" s="168" t="str">
        <f t="shared" si="12"/>
        <v/>
      </c>
      <c r="I28" s="169" t="str">
        <f t="shared" si="13"/>
        <v/>
      </c>
      <c r="J28" s="125"/>
      <c r="K28" s="80"/>
      <c r="L28" s="80"/>
      <c r="M28" s="80"/>
      <c r="N28" s="80"/>
      <c r="O28" s="80"/>
      <c r="P28" s="126"/>
      <c r="Q28" s="90">
        <f t="shared" si="6"/>
        <v>180</v>
      </c>
      <c r="R28" s="83">
        <f t="shared" si="7"/>
        <v>0</v>
      </c>
      <c r="S28" s="83">
        <f t="shared" si="8"/>
        <v>0</v>
      </c>
      <c r="T28" s="154">
        <f t="shared" si="14"/>
        <v>180</v>
      </c>
      <c r="U28" s="155">
        <f t="shared" si="15"/>
        <v>180</v>
      </c>
    </row>
    <row r="29" spans="1:21" ht="13.5" x14ac:dyDescent="0.25">
      <c r="A29" s="74"/>
      <c r="B29" s="80"/>
      <c r="C29" s="185" t="str">
        <f t="shared" si="0"/>
        <v/>
      </c>
      <c r="D29" s="115"/>
      <c r="E29" s="167" t="str">
        <f t="shared" si="9"/>
        <v/>
      </c>
      <c r="F29" s="168" t="str">
        <f t="shared" si="10"/>
        <v/>
      </c>
      <c r="G29" s="168" t="str">
        <f t="shared" si="11"/>
        <v/>
      </c>
      <c r="H29" s="168" t="str">
        <f t="shared" si="12"/>
        <v/>
      </c>
      <c r="I29" s="169" t="str">
        <f t="shared" si="13"/>
        <v/>
      </c>
      <c r="J29" s="125"/>
      <c r="K29" s="80"/>
      <c r="L29" s="80"/>
      <c r="M29" s="80"/>
      <c r="N29" s="80"/>
      <c r="O29" s="80"/>
      <c r="P29" s="126"/>
      <c r="Q29" s="90">
        <f t="shared" si="6"/>
        <v>180</v>
      </c>
      <c r="R29" s="83">
        <f t="shared" si="7"/>
        <v>0</v>
      </c>
      <c r="S29" s="83">
        <f t="shared" si="8"/>
        <v>0</v>
      </c>
      <c r="T29" s="154">
        <f t="shared" si="14"/>
        <v>180</v>
      </c>
      <c r="U29" s="155">
        <f t="shared" si="15"/>
        <v>180</v>
      </c>
    </row>
    <row r="30" spans="1:21" ht="13.5" x14ac:dyDescent="0.25">
      <c r="A30" s="74"/>
      <c r="B30" s="80"/>
      <c r="C30" s="185" t="str">
        <f t="shared" si="0"/>
        <v/>
      </c>
      <c r="D30" s="115"/>
      <c r="E30" s="167" t="str">
        <f t="shared" si="9"/>
        <v/>
      </c>
      <c r="F30" s="168" t="str">
        <f t="shared" si="10"/>
        <v/>
      </c>
      <c r="G30" s="168" t="str">
        <f t="shared" si="11"/>
        <v/>
      </c>
      <c r="H30" s="168" t="str">
        <f t="shared" si="12"/>
        <v/>
      </c>
      <c r="I30" s="169" t="str">
        <f t="shared" si="13"/>
        <v/>
      </c>
      <c r="J30" s="125"/>
      <c r="K30" s="80"/>
      <c r="L30" s="80"/>
      <c r="M30" s="80"/>
      <c r="N30" s="80"/>
      <c r="O30" s="80"/>
      <c r="P30" s="126"/>
      <c r="Q30" s="90">
        <f t="shared" si="6"/>
        <v>180</v>
      </c>
      <c r="R30" s="83">
        <f t="shared" si="7"/>
        <v>0</v>
      </c>
      <c r="S30" s="83">
        <f t="shared" si="8"/>
        <v>0</v>
      </c>
      <c r="T30" s="154">
        <f t="shared" si="14"/>
        <v>180</v>
      </c>
      <c r="U30" s="155">
        <f t="shared" si="15"/>
        <v>180</v>
      </c>
    </row>
    <row r="31" spans="1:21" ht="13.5" x14ac:dyDescent="0.25">
      <c r="A31" s="74"/>
      <c r="B31" s="80"/>
      <c r="C31" s="185" t="str">
        <f t="shared" si="0"/>
        <v/>
      </c>
      <c r="D31" s="115"/>
      <c r="E31" s="167" t="str">
        <f t="shared" si="9"/>
        <v/>
      </c>
      <c r="F31" s="168" t="str">
        <f t="shared" si="10"/>
        <v/>
      </c>
      <c r="G31" s="168" t="str">
        <f t="shared" si="11"/>
        <v/>
      </c>
      <c r="H31" s="168" t="str">
        <f t="shared" si="12"/>
        <v/>
      </c>
      <c r="I31" s="169" t="str">
        <f t="shared" si="13"/>
        <v/>
      </c>
      <c r="J31" s="125"/>
      <c r="K31" s="80"/>
      <c r="L31" s="80"/>
      <c r="M31" s="80"/>
      <c r="N31" s="80"/>
      <c r="O31" s="80"/>
      <c r="P31" s="126"/>
      <c r="Q31" s="90">
        <f t="shared" si="6"/>
        <v>180</v>
      </c>
      <c r="R31" s="83">
        <f t="shared" si="7"/>
        <v>0</v>
      </c>
      <c r="S31" s="83">
        <f t="shared" si="8"/>
        <v>0</v>
      </c>
      <c r="T31" s="154">
        <f t="shared" si="14"/>
        <v>180</v>
      </c>
      <c r="U31" s="155">
        <f t="shared" si="15"/>
        <v>180</v>
      </c>
    </row>
    <row r="32" spans="1:21" ht="13.5" x14ac:dyDescent="0.25">
      <c r="A32" s="74"/>
      <c r="B32" s="80"/>
      <c r="C32" s="185" t="str">
        <f t="shared" si="0"/>
        <v/>
      </c>
      <c r="D32" s="115"/>
      <c r="E32" s="167" t="str">
        <f t="shared" si="9"/>
        <v/>
      </c>
      <c r="F32" s="168" t="str">
        <f t="shared" si="10"/>
        <v/>
      </c>
      <c r="G32" s="168" t="str">
        <f t="shared" si="11"/>
        <v/>
      </c>
      <c r="H32" s="168" t="str">
        <f t="shared" si="12"/>
        <v/>
      </c>
      <c r="I32" s="169" t="str">
        <f t="shared" si="13"/>
        <v/>
      </c>
      <c r="J32" s="125"/>
      <c r="K32" s="80"/>
      <c r="L32" s="80"/>
      <c r="M32" s="80"/>
      <c r="N32" s="80"/>
      <c r="O32" s="80"/>
      <c r="P32" s="126"/>
      <c r="Q32" s="90">
        <f t="shared" si="6"/>
        <v>180</v>
      </c>
      <c r="R32" s="83">
        <f t="shared" si="7"/>
        <v>0</v>
      </c>
      <c r="S32" s="83">
        <f t="shared" si="8"/>
        <v>0</v>
      </c>
      <c r="T32" s="154">
        <f t="shared" si="14"/>
        <v>180</v>
      </c>
      <c r="U32" s="155">
        <f t="shared" si="15"/>
        <v>180</v>
      </c>
    </row>
    <row r="33" spans="1:21" ht="13.5" x14ac:dyDescent="0.25">
      <c r="A33" s="74"/>
      <c r="B33" s="80"/>
      <c r="C33" s="185" t="str">
        <f t="shared" si="0"/>
        <v/>
      </c>
      <c r="D33" s="115"/>
      <c r="E33" s="167" t="str">
        <f t="shared" si="9"/>
        <v/>
      </c>
      <c r="F33" s="168" t="str">
        <f t="shared" si="10"/>
        <v/>
      </c>
      <c r="G33" s="168" t="str">
        <f t="shared" si="11"/>
        <v/>
      </c>
      <c r="H33" s="168" t="str">
        <f t="shared" si="12"/>
        <v/>
      </c>
      <c r="I33" s="169" t="str">
        <f t="shared" si="13"/>
        <v/>
      </c>
      <c r="J33" s="125"/>
      <c r="K33" s="80"/>
      <c r="L33" s="80"/>
      <c r="M33" s="80"/>
      <c r="N33" s="80"/>
      <c r="O33" s="80"/>
      <c r="P33" s="126"/>
      <c r="Q33" s="90">
        <f t="shared" si="6"/>
        <v>180</v>
      </c>
      <c r="R33" s="83">
        <f t="shared" si="7"/>
        <v>0</v>
      </c>
      <c r="S33" s="83">
        <f t="shared" si="8"/>
        <v>0</v>
      </c>
      <c r="T33" s="154">
        <f t="shared" si="14"/>
        <v>180</v>
      </c>
      <c r="U33" s="155">
        <f t="shared" si="15"/>
        <v>180</v>
      </c>
    </row>
    <row r="34" spans="1:21" ht="13.5" x14ac:dyDescent="0.25">
      <c r="A34" s="84"/>
      <c r="B34" s="85"/>
      <c r="C34" s="186" t="str">
        <f t="shared" si="0"/>
        <v/>
      </c>
      <c r="D34" s="116"/>
      <c r="E34" s="170" t="str">
        <f t="shared" si="9"/>
        <v/>
      </c>
      <c r="F34" s="171" t="str">
        <f t="shared" si="10"/>
        <v/>
      </c>
      <c r="G34" s="171" t="str">
        <f t="shared" si="11"/>
        <v/>
      </c>
      <c r="H34" s="171" t="str">
        <f t="shared" si="12"/>
        <v/>
      </c>
      <c r="I34" s="172" t="str">
        <f t="shared" si="13"/>
        <v/>
      </c>
      <c r="J34" s="127"/>
      <c r="K34" s="85"/>
      <c r="L34" s="85"/>
      <c r="M34" s="85"/>
      <c r="N34" s="85"/>
      <c r="O34" s="85"/>
      <c r="P34" s="128"/>
      <c r="Q34" s="91">
        <f t="shared" si="6"/>
        <v>180</v>
      </c>
      <c r="R34" s="87">
        <f t="shared" si="7"/>
        <v>0</v>
      </c>
      <c r="S34" s="87">
        <f t="shared" si="8"/>
        <v>0</v>
      </c>
      <c r="T34" s="156">
        <f t="shared" si="14"/>
        <v>180</v>
      </c>
      <c r="U34" s="157">
        <f t="shared" si="15"/>
        <v>180</v>
      </c>
    </row>
  </sheetData>
  <mergeCells count="2">
    <mergeCell ref="Q3:S3"/>
    <mergeCell ref="T3:U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6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1.25" x14ac:dyDescent="0.2"/>
  <cols>
    <col min="1" max="1" width="5" style="14" bestFit="1" customWidth="1"/>
    <col min="2" max="2" width="5.42578125" style="14" bestFit="1" customWidth="1"/>
    <col min="3" max="3" width="6.85546875" style="15" bestFit="1" customWidth="1"/>
    <col min="4" max="4" width="5.140625" style="15" bestFit="1" customWidth="1"/>
    <col min="5" max="5" width="20.7109375" style="16" customWidth="1"/>
    <col min="6" max="6" width="8.7109375" style="16" customWidth="1"/>
    <col min="7" max="7" width="20.7109375" style="16" customWidth="1"/>
    <col min="8" max="8" width="8.7109375" style="16" customWidth="1"/>
    <col min="9" max="9" width="20.7109375" style="16" customWidth="1"/>
    <col min="10" max="10" width="5.7109375" style="32" customWidth="1"/>
    <col min="11" max="11" width="5.7109375" style="21" customWidth="1"/>
    <col min="12" max="12" width="5.7109375" style="32" customWidth="1"/>
    <col min="13" max="13" width="5.7109375" style="21" customWidth="1"/>
    <col min="14" max="14" width="7.7109375" style="21" customWidth="1"/>
    <col min="15" max="15" width="7.7109375" style="21" hidden="1" customWidth="1"/>
    <col min="16" max="16384" width="11.42578125" style="3"/>
  </cols>
  <sheetData>
    <row r="1" spans="1:15" ht="12.75" x14ac:dyDescent="0.2">
      <c r="A1" s="35" t="str">
        <f>Stammdaten!A20</f>
        <v>THS Wettkampf (VPS Langen / HSVRM / Kreisgruppe 4) am: 12.09.2021</v>
      </c>
      <c r="D1" s="16"/>
      <c r="I1" s="14"/>
      <c r="J1" s="24"/>
      <c r="L1" s="21"/>
      <c r="M1" s="14"/>
      <c r="N1" s="3"/>
      <c r="O1" s="3"/>
    </row>
    <row r="2" spans="1:15" ht="12.75" x14ac:dyDescent="0.2">
      <c r="A2" s="56" t="str">
        <f>Stammdaten!A21</f>
        <v xml:space="preserve">PL: Stefan Baumann LR THS: Ingeborg Klingeberger Elke Herdel  </v>
      </c>
      <c r="D2" s="16"/>
      <c r="I2" s="14"/>
      <c r="J2" s="24"/>
      <c r="L2" s="21"/>
      <c r="M2" s="14"/>
      <c r="N2" s="3"/>
      <c r="O2" s="3"/>
    </row>
    <row r="3" spans="1:15" ht="14.1" customHeight="1" x14ac:dyDescent="0.2">
      <c r="A3" s="239" t="str">
        <f>"HINDERNISLAUF-TURNIER (Anzahl: "&amp;COUNT(A5:A34)&amp;")"</f>
        <v>HINDERNISLAUF-TURNIER (Anzahl: 0)</v>
      </c>
      <c r="B3" s="240"/>
      <c r="C3" s="240"/>
      <c r="D3" s="240"/>
      <c r="E3" s="240"/>
      <c r="F3" s="240"/>
      <c r="G3" s="240"/>
      <c r="H3" s="240"/>
      <c r="I3" s="267"/>
      <c r="J3" s="268" t="s">
        <v>26</v>
      </c>
      <c r="K3" s="269"/>
      <c r="L3" s="269"/>
      <c r="M3" s="269"/>
      <c r="N3" s="270"/>
      <c r="O3" s="93"/>
    </row>
    <row r="4" spans="1:15" ht="14.1" customHeight="1" x14ac:dyDescent="0.25">
      <c r="A4" s="1" t="s">
        <v>11</v>
      </c>
      <c r="B4" s="2" t="s">
        <v>25</v>
      </c>
      <c r="C4" s="2" t="s">
        <v>23</v>
      </c>
      <c r="D4" s="2" t="s">
        <v>13</v>
      </c>
      <c r="E4" s="163" t="s">
        <v>111</v>
      </c>
      <c r="F4" s="163" t="s">
        <v>108</v>
      </c>
      <c r="G4" s="163" t="s">
        <v>3</v>
      </c>
      <c r="H4" s="163" t="s">
        <v>109</v>
      </c>
      <c r="I4" s="163" t="s">
        <v>110</v>
      </c>
      <c r="J4" s="28" t="s">
        <v>29</v>
      </c>
      <c r="K4" s="23" t="s">
        <v>30</v>
      </c>
      <c r="L4" s="28" t="s">
        <v>44</v>
      </c>
      <c r="M4" s="27" t="s">
        <v>31</v>
      </c>
      <c r="N4" s="23" t="s">
        <v>8</v>
      </c>
      <c r="O4" s="23" t="s">
        <v>27</v>
      </c>
    </row>
    <row r="5" spans="1:15" ht="14.1" customHeight="1" x14ac:dyDescent="0.25">
      <c r="A5" s="11"/>
      <c r="B5" s="112"/>
      <c r="C5" s="11"/>
      <c r="D5" s="10" t="str">
        <f t="shared" ref="D5:D34" si="0">IF(A5="","",VLOOKUP(A5,Matrix,3,FALSE))</f>
        <v/>
      </c>
      <c r="E5" s="164" t="str">
        <f t="shared" ref="E5" si="1">IF(A5="","",VLOOKUP(A5,Matrix,12,FALSE))</f>
        <v/>
      </c>
      <c r="F5" s="165" t="str">
        <f t="shared" ref="F5" si="2">IF(A5="","",VLOOKUP(A5,Matrix,8,FALSE))</f>
        <v/>
      </c>
      <c r="G5" s="165" t="str">
        <f t="shared" ref="G5" si="3">IF(A5="","",VLOOKUP(A5,Matrix,9,FALSE))</f>
        <v/>
      </c>
      <c r="H5" s="165" t="str">
        <f t="shared" ref="H5" si="4">IF(A5="","",VLOOKUP(A5,Matrix,10,FALSE))</f>
        <v/>
      </c>
      <c r="I5" s="166" t="str">
        <f t="shared" ref="I5" si="5">IF(A5="","",VLOOKUP(A5,Matrix,6,FALSE)&amp;" / "&amp;VLOOKUP(A5,Matrix,7,FALSE))</f>
        <v/>
      </c>
      <c r="J5" s="29">
        <v>0</v>
      </c>
      <c r="K5" s="22"/>
      <c r="L5" s="29">
        <v>0</v>
      </c>
      <c r="M5" s="22"/>
      <c r="N5" s="118">
        <f t="shared" ref="N5:N32" si="6">SUM(J5:M5)</f>
        <v>0</v>
      </c>
      <c r="O5" s="30">
        <f t="shared" ref="O5:O32" si="7">90-(ROUND(N5,0))</f>
        <v>90</v>
      </c>
    </row>
    <row r="6" spans="1:15" ht="14.1" customHeight="1" x14ac:dyDescent="0.25">
      <c r="A6" s="11"/>
      <c r="B6" s="112"/>
      <c r="C6" s="11"/>
      <c r="D6" s="11" t="str">
        <f t="shared" si="0"/>
        <v/>
      </c>
      <c r="E6" s="167" t="str">
        <f t="shared" ref="E6:E34" si="8">IF(A6="","",VLOOKUP(A6,Matrix,12,FALSE))</f>
        <v/>
      </c>
      <c r="F6" s="168" t="str">
        <f t="shared" ref="F6:F34" si="9">IF(A6="","",VLOOKUP(A6,Matrix,8,FALSE))</f>
        <v/>
      </c>
      <c r="G6" s="168" t="str">
        <f t="shared" ref="G6:G34" si="10">IF(A6="","",VLOOKUP(A6,Matrix,9,FALSE))</f>
        <v/>
      </c>
      <c r="H6" s="168" t="str">
        <f t="shared" ref="H6:H34" si="11">IF(A6="","",VLOOKUP(A6,Matrix,10,FALSE))</f>
        <v/>
      </c>
      <c r="I6" s="169" t="str">
        <f t="shared" ref="I6:I34" si="12">IF(A6="","",VLOOKUP(A6,Matrix,6,FALSE)&amp;" / "&amp;VLOOKUP(A6,Matrix,7,FALSE))</f>
        <v/>
      </c>
      <c r="J6" s="29">
        <v>0</v>
      </c>
      <c r="K6" s="22"/>
      <c r="L6" s="29">
        <v>0</v>
      </c>
      <c r="M6" s="22"/>
      <c r="N6" s="118">
        <f t="shared" si="6"/>
        <v>0</v>
      </c>
      <c r="O6" s="30">
        <f t="shared" si="7"/>
        <v>90</v>
      </c>
    </row>
    <row r="7" spans="1:15" ht="14.1" customHeight="1" x14ac:dyDescent="0.25">
      <c r="A7" s="11"/>
      <c r="B7" s="112"/>
      <c r="C7" s="11"/>
      <c r="D7" s="11" t="str">
        <f t="shared" si="0"/>
        <v/>
      </c>
      <c r="E7" s="167" t="str">
        <f t="shared" si="8"/>
        <v/>
      </c>
      <c r="F7" s="168" t="str">
        <f t="shared" si="9"/>
        <v/>
      </c>
      <c r="G7" s="168" t="str">
        <f t="shared" si="10"/>
        <v/>
      </c>
      <c r="H7" s="168" t="str">
        <f t="shared" si="11"/>
        <v/>
      </c>
      <c r="I7" s="169" t="str">
        <f t="shared" si="12"/>
        <v/>
      </c>
      <c r="J7" s="29">
        <v>0</v>
      </c>
      <c r="K7" s="22"/>
      <c r="L7" s="29">
        <v>0</v>
      </c>
      <c r="M7" s="22"/>
      <c r="N7" s="118">
        <f t="shared" si="6"/>
        <v>0</v>
      </c>
      <c r="O7" s="30">
        <f t="shared" si="7"/>
        <v>90</v>
      </c>
    </row>
    <row r="8" spans="1:15" ht="14.1" customHeight="1" x14ac:dyDescent="0.25">
      <c r="A8" s="11"/>
      <c r="B8" s="112"/>
      <c r="C8" s="11"/>
      <c r="D8" s="11" t="str">
        <f t="shared" si="0"/>
        <v/>
      </c>
      <c r="E8" s="167" t="str">
        <f t="shared" si="8"/>
        <v/>
      </c>
      <c r="F8" s="168" t="str">
        <f t="shared" si="9"/>
        <v/>
      </c>
      <c r="G8" s="168" t="str">
        <f t="shared" si="10"/>
        <v/>
      </c>
      <c r="H8" s="168" t="str">
        <f t="shared" si="11"/>
        <v/>
      </c>
      <c r="I8" s="169" t="str">
        <f t="shared" si="12"/>
        <v/>
      </c>
      <c r="J8" s="29">
        <v>0</v>
      </c>
      <c r="K8" s="22"/>
      <c r="L8" s="29">
        <v>0</v>
      </c>
      <c r="M8" s="22"/>
      <c r="N8" s="118">
        <f t="shared" si="6"/>
        <v>0</v>
      </c>
      <c r="O8" s="30">
        <f t="shared" si="7"/>
        <v>90</v>
      </c>
    </row>
    <row r="9" spans="1:15" ht="14.1" customHeight="1" x14ac:dyDescent="0.25">
      <c r="A9" s="11"/>
      <c r="B9" s="112"/>
      <c r="C9" s="11"/>
      <c r="D9" s="11" t="str">
        <f t="shared" si="0"/>
        <v/>
      </c>
      <c r="E9" s="167" t="str">
        <f t="shared" si="8"/>
        <v/>
      </c>
      <c r="F9" s="168" t="str">
        <f t="shared" si="9"/>
        <v/>
      </c>
      <c r="G9" s="168" t="str">
        <f t="shared" si="10"/>
        <v/>
      </c>
      <c r="H9" s="168" t="str">
        <f t="shared" si="11"/>
        <v/>
      </c>
      <c r="I9" s="169" t="str">
        <f t="shared" si="12"/>
        <v/>
      </c>
      <c r="J9" s="29">
        <v>0</v>
      </c>
      <c r="K9" s="22"/>
      <c r="L9" s="29">
        <v>0</v>
      </c>
      <c r="M9" s="22"/>
      <c r="N9" s="118">
        <f t="shared" si="6"/>
        <v>0</v>
      </c>
      <c r="O9" s="30">
        <f t="shared" si="7"/>
        <v>90</v>
      </c>
    </row>
    <row r="10" spans="1:15" ht="14.1" customHeight="1" x14ac:dyDescent="0.25">
      <c r="A10" s="11"/>
      <c r="B10" s="117"/>
      <c r="C10" s="17"/>
      <c r="D10" s="11" t="str">
        <f t="shared" si="0"/>
        <v/>
      </c>
      <c r="E10" s="167" t="str">
        <f t="shared" si="8"/>
        <v/>
      </c>
      <c r="F10" s="168" t="str">
        <f t="shared" si="9"/>
        <v/>
      </c>
      <c r="G10" s="168" t="str">
        <f t="shared" si="10"/>
        <v/>
      </c>
      <c r="H10" s="168" t="str">
        <f t="shared" si="11"/>
        <v/>
      </c>
      <c r="I10" s="169" t="str">
        <f t="shared" si="12"/>
        <v/>
      </c>
      <c r="J10" s="29">
        <v>0</v>
      </c>
      <c r="K10" s="22"/>
      <c r="L10" s="29">
        <v>0</v>
      </c>
      <c r="M10" s="22"/>
      <c r="N10" s="118">
        <f t="shared" si="6"/>
        <v>0</v>
      </c>
      <c r="O10" s="30">
        <f t="shared" si="7"/>
        <v>90</v>
      </c>
    </row>
    <row r="11" spans="1:15" ht="14.1" customHeight="1" x14ac:dyDescent="0.25">
      <c r="A11" s="11"/>
      <c r="B11" s="112"/>
      <c r="C11" s="11"/>
      <c r="D11" s="11" t="str">
        <f t="shared" si="0"/>
        <v/>
      </c>
      <c r="E11" s="167" t="str">
        <f t="shared" si="8"/>
        <v/>
      </c>
      <c r="F11" s="168" t="str">
        <f t="shared" si="9"/>
        <v/>
      </c>
      <c r="G11" s="168" t="str">
        <f t="shared" si="10"/>
        <v/>
      </c>
      <c r="H11" s="168" t="str">
        <f t="shared" si="11"/>
        <v/>
      </c>
      <c r="I11" s="169" t="str">
        <f t="shared" si="12"/>
        <v/>
      </c>
      <c r="J11" s="29">
        <v>0</v>
      </c>
      <c r="K11" s="22"/>
      <c r="L11" s="29">
        <v>0</v>
      </c>
      <c r="M11" s="22"/>
      <c r="N11" s="118">
        <f t="shared" si="6"/>
        <v>0</v>
      </c>
      <c r="O11" s="30">
        <f t="shared" si="7"/>
        <v>90</v>
      </c>
    </row>
    <row r="12" spans="1:15" ht="14.1" customHeight="1" x14ac:dyDescent="0.25">
      <c r="A12" s="11"/>
      <c r="B12" s="112"/>
      <c r="C12" s="11"/>
      <c r="D12" s="11" t="str">
        <f t="shared" si="0"/>
        <v/>
      </c>
      <c r="E12" s="167" t="str">
        <f t="shared" si="8"/>
        <v/>
      </c>
      <c r="F12" s="168" t="str">
        <f t="shared" si="9"/>
        <v/>
      </c>
      <c r="G12" s="168" t="str">
        <f t="shared" si="10"/>
        <v/>
      </c>
      <c r="H12" s="168" t="str">
        <f t="shared" si="11"/>
        <v/>
      </c>
      <c r="I12" s="169" t="str">
        <f t="shared" si="12"/>
        <v/>
      </c>
      <c r="J12" s="29">
        <v>0</v>
      </c>
      <c r="K12" s="22"/>
      <c r="L12" s="29">
        <v>0</v>
      </c>
      <c r="M12" s="22"/>
      <c r="N12" s="118">
        <f t="shared" si="6"/>
        <v>0</v>
      </c>
      <c r="O12" s="30">
        <f t="shared" si="7"/>
        <v>90</v>
      </c>
    </row>
    <row r="13" spans="1:15" ht="14.1" customHeight="1" x14ac:dyDescent="0.25">
      <c r="A13" s="11"/>
      <c r="B13" s="112"/>
      <c r="C13" s="11"/>
      <c r="D13" s="11" t="str">
        <f t="shared" si="0"/>
        <v/>
      </c>
      <c r="E13" s="167" t="str">
        <f t="shared" si="8"/>
        <v/>
      </c>
      <c r="F13" s="168" t="str">
        <f t="shared" si="9"/>
        <v/>
      </c>
      <c r="G13" s="168" t="str">
        <f t="shared" si="10"/>
        <v/>
      </c>
      <c r="H13" s="168" t="str">
        <f t="shared" si="11"/>
        <v/>
      </c>
      <c r="I13" s="169" t="str">
        <f t="shared" si="12"/>
        <v/>
      </c>
      <c r="J13" s="29">
        <v>0</v>
      </c>
      <c r="K13" s="22"/>
      <c r="L13" s="29">
        <v>0</v>
      </c>
      <c r="M13" s="22"/>
      <c r="N13" s="118">
        <f t="shared" si="6"/>
        <v>0</v>
      </c>
      <c r="O13" s="30">
        <f t="shared" si="7"/>
        <v>90</v>
      </c>
    </row>
    <row r="14" spans="1:15" ht="14.1" customHeight="1" x14ac:dyDescent="0.25">
      <c r="A14" s="11"/>
      <c r="B14" s="112"/>
      <c r="C14" s="11"/>
      <c r="D14" s="11" t="str">
        <f t="shared" si="0"/>
        <v/>
      </c>
      <c r="E14" s="167" t="str">
        <f t="shared" si="8"/>
        <v/>
      </c>
      <c r="F14" s="168" t="str">
        <f t="shared" si="9"/>
        <v/>
      </c>
      <c r="G14" s="168" t="str">
        <f t="shared" si="10"/>
        <v/>
      </c>
      <c r="H14" s="168" t="str">
        <f t="shared" si="11"/>
        <v/>
      </c>
      <c r="I14" s="169" t="str">
        <f t="shared" si="12"/>
        <v/>
      </c>
      <c r="J14" s="29">
        <v>0</v>
      </c>
      <c r="K14" s="22"/>
      <c r="L14" s="29">
        <v>0</v>
      </c>
      <c r="M14" s="22"/>
      <c r="N14" s="118">
        <f t="shared" si="6"/>
        <v>0</v>
      </c>
      <c r="O14" s="30">
        <f t="shared" si="7"/>
        <v>90</v>
      </c>
    </row>
    <row r="15" spans="1:15" ht="14.1" customHeight="1" x14ac:dyDescent="0.25">
      <c r="A15" s="11"/>
      <c r="B15" s="112"/>
      <c r="C15" s="11"/>
      <c r="D15" s="11" t="str">
        <f t="shared" si="0"/>
        <v/>
      </c>
      <c r="E15" s="167" t="str">
        <f t="shared" si="8"/>
        <v/>
      </c>
      <c r="F15" s="168" t="str">
        <f t="shared" si="9"/>
        <v/>
      </c>
      <c r="G15" s="168" t="str">
        <f t="shared" si="10"/>
        <v/>
      </c>
      <c r="H15" s="168" t="str">
        <f t="shared" si="11"/>
        <v/>
      </c>
      <c r="I15" s="169" t="str">
        <f t="shared" si="12"/>
        <v/>
      </c>
      <c r="J15" s="29">
        <v>0</v>
      </c>
      <c r="K15" s="22"/>
      <c r="L15" s="29">
        <v>0</v>
      </c>
      <c r="M15" s="22"/>
      <c r="N15" s="118">
        <f t="shared" si="6"/>
        <v>0</v>
      </c>
      <c r="O15" s="30">
        <f t="shared" si="7"/>
        <v>90</v>
      </c>
    </row>
    <row r="16" spans="1:15" ht="14.1" customHeight="1" x14ac:dyDescent="0.25">
      <c r="A16" s="11"/>
      <c r="B16" s="112"/>
      <c r="C16" s="11"/>
      <c r="D16" s="11" t="str">
        <f t="shared" si="0"/>
        <v/>
      </c>
      <c r="E16" s="167" t="str">
        <f t="shared" si="8"/>
        <v/>
      </c>
      <c r="F16" s="168" t="str">
        <f t="shared" si="9"/>
        <v/>
      </c>
      <c r="G16" s="168" t="str">
        <f t="shared" si="10"/>
        <v/>
      </c>
      <c r="H16" s="168" t="str">
        <f t="shared" si="11"/>
        <v/>
      </c>
      <c r="I16" s="169" t="str">
        <f t="shared" si="12"/>
        <v/>
      </c>
      <c r="J16" s="29">
        <v>0</v>
      </c>
      <c r="K16" s="22"/>
      <c r="L16" s="29">
        <v>0</v>
      </c>
      <c r="M16" s="22"/>
      <c r="N16" s="118">
        <f t="shared" si="6"/>
        <v>0</v>
      </c>
      <c r="O16" s="30">
        <f t="shared" si="7"/>
        <v>90</v>
      </c>
    </row>
    <row r="17" spans="1:15" ht="14.1" customHeight="1" x14ac:dyDescent="0.25">
      <c r="A17" s="11"/>
      <c r="B17" s="112"/>
      <c r="C17" s="11"/>
      <c r="D17" s="11" t="str">
        <f t="shared" si="0"/>
        <v/>
      </c>
      <c r="E17" s="167" t="str">
        <f t="shared" si="8"/>
        <v/>
      </c>
      <c r="F17" s="168" t="str">
        <f t="shared" si="9"/>
        <v/>
      </c>
      <c r="G17" s="168" t="str">
        <f t="shared" si="10"/>
        <v/>
      </c>
      <c r="H17" s="168" t="str">
        <f t="shared" si="11"/>
        <v/>
      </c>
      <c r="I17" s="169" t="str">
        <f t="shared" si="12"/>
        <v/>
      </c>
      <c r="J17" s="29">
        <v>0</v>
      </c>
      <c r="K17" s="22"/>
      <c r="L17" s="29">
        <v>0</v>
      </c>
      <c r="M17" s="22"/>
      <c r="N17" s="118">
        <f t="shared" ref="N17:N27" si="13">SUM(J17:M17)</f>
        <v>0</v>
      </c>
      <c r="O17" s="30">
        <f t="shared" si="7"/>
        <v>90</v>
      </c>
    </row>
    <row r="18" spans="1:15" ht="14.1" customHeight="1" x14ac:dyDescent="0.25">
      <c r="A18" s="11"/>
      <c r="B18" s="112"/>
      <c r="C18" s="11"/>
      <c r="D18" s="11" t="str">
        <f t="shared" si="0"/>
        <v/>
      </c>
      <c r="E18" s="167" t="str">
        <f t="shared" si="8"/>
        <v/>
      </c>
      <c r="F18" s="168" t="str">
        <f t="shared" si="9"/>
        <v/>
      </c>
      <c r="G18" s="168" t="str">
        <f t="shared" si="10"/>
        <v/>
      </c>
      <c r="H18" s="168" t="str">
        <f t="shared" si="11"/>
        <v/>
      </c>
      <c r="I18" s="169" t="str">
        <f t="shared" si="12"/>
        <v/>
      </c>
      <c r="J18" s="29">
        <v>0</v>
      </c>
      <c r="K18" s="22"/>
      <c r="L18" s="29">
        <v>0</v>
      </c>
      <c r="M18" s="22"/>
      <c r="N18" s="118">
        <f t="shared" si="13"/>
        <v>0</v>
      </c>
      <c r="O18" s="30">
        <f t="shared" si="7"/>
        <v>90</v>
      </c>
    </row>
    <row r="19" spans="1:15" ht="14.1" customHeight="1" x14ac:dyDescent="0.25">
      <c r="A19" s="11"/>
      <c r="B19" s="112"/>
      <c r="C19" s="11"/>
      <c r="D19" s="11" t="str">
        <f t="shared" si="0"/>
        <v/>
      </c>
      <c r="E19" s="167" t="str">
        <f t="shared" si="8"/>
        <v/>
      </c>
      <c r="F19" s="168" t="str">
        <f t="shared" si="9"/>
        <v/>
      </c>
      <c r="G19" s="168" t="str">
        <f t="shared" si="10"/>
        <v/>
      </c>
      <c r="H19" s="168" t="str">
        <f t="shared" si="11"/>
        <v/>
      </c>
      <c r="I19" s="169" t="str">
        <f t="shared" si="12"/>
        <v/>
      </c>
      <c r="J19" s="29">
        <v>0</v>
      </c>
      <c r="K19" s="22"/>
      <c r="L19" s="29">
        <v>0</v>
      </c>
      <c r="M19" s="22"/>
      <c r="N19" s="118">
        <f t="shared" si="13"/>
        <v>0</v>
      </c>
      <c r="O19" s="30">
        <f t="shared" si="7"/>
        <v>90</v>
      </c>
    </row>
    <row r="20" spans="1:15" ht="14.1" customHeight="1" x14ac:dyDescent="0.25">
      <c r="A20" s="11"/>
      <c r="B20" s="112"/>
      <c r="C20" s="11"/>
      <c r="D20" s="11" t="str">
        <f t="shared" si="0"/>
        <v/>
      </c>
      <c r="E20" s="167" t="str">
        <f t="shared" si="8"/>
        <v/>
      </c>
      <c r="F20" s="168" t="str">
        <f t="shared" si="9"/>
        <v/>
      </c>
      <c r="G20" s="168" t="str">
        <f t="shared" si="10"/>
        <v/>
      </c>
      <c r="H20" s="168" t="str">
        <f t="shared" si="11"/>
        <v/>
      </c>
      <c r="I20" s="169" t="str">
        <f t="shared" si="12"/>
        <v/>
      </c>
      <c r="J20" s="29">
        <v>0</v>
      </c>
      <c r="K20" s="22"/>
      <c r="L20" s="29">
        <v>0</v>
      </c>
      <c r="M20" s="22"/>
      <c r="N20" s="118">
        <f t="shared" si="13"/>
        <v>0</v>
      </c>
      <c r="O20" s="30">
        <f t="shared" si="7"/>
        <v>90</v>
      </c>
    </row>
    <row r="21" spans="1:15" ht="14.1" customHeight="1" x14ac:dyDescent="0.25">
      <c r="A21" s="11"/>
      <c r="B21" s="117"/>
      <c r="C21" s="17"/>
      <c r="D21" s="11" t="str">
        <f t="shared" si="0"/>
        <v/>
      </c>
      <c r="E21" s="167" t="str">
        <f t="shared" si="8"/>
        <v/>
      </c>
      <c r="F21" s="168" t="str">
        <f t="shared" si="9"/>
        <v/>
      </c>
      <c r="G21" s="168" t="str">
        <f t="shared" si="10"/>
        <v/>
      </c>
      <c r="H21" s="168" t="str">
        <f t="shared" si="11"/>
        <v/>
      </c>
      <c r="I21" s="169" t="str">
        <f t="shared" si="12"/>
        <v/>
      </c>
      <c r="J21" s="29">
        <v>0</v>
      </c>
      <c r="K21" s="22"/>
      <c r="L21" s="29">
        <v>0</v>
      </c>
      <c r="M21" s="22"/>
      <c r="N21" s="118">
        <f t="shared" si="13"/>
        <v>0</v>
      </c>
      <c r="O21" s="30">
        <f t="shared" si="7"/>
        <v>90</v>
      </c>
    </row>
    <row r="22" spans="1:15" ht="14.1" customHeight="1" x14ac:dyDescent="0.25">
      <c r="A22" s="11"/>
      <c r="B22" s="112"/>
      <c r="C22" s="11"/>
      <c r="D22" s="11" t="str">
        <f t="shared" si="0"/>
        <v/>
      </c>
      <c r="E22" s="167" t="str">
        <f t="shared" si="8"/>
        <v/>
      </c>
      <c r="F22" s="168" t="str">
        <f t="shared" si="9"/>
        <v/>
      </c>
      <c r="G22" s="168" t="str">
        <f t="shared" si="10"/>
        <v/>
      </c>
      <c r="H22" s="168" t="str">
        <f t="shared" si="11"/>
        <v/>
      </c>
      <c r="I22" s="169" t="str">
        <f t="shared" si="12"/>
        <v/>
      </c>
      <c r="J22" s="29">
        <v>0</v>
      </c>
      <c r="K22" s="22"/>
      <c r="L22" s="29">
        <v>0</v>
      </c>
      <c r="M22" s="22"/>
      <c r="N22" s="118">
        <f t="shared" si="13"/>
        <v>0</v>
      </c>
      <c r="O22" s="30">
        <f t="shared" si="7"/>
        <v>90</v>
      </c>
    </row>
    <row r="23" spans="1:15" ht="14.1" customHeight="1" x14ac:dyDescent="0.25">
      <c r="A23" s="11"/>
      <c r="B23" s="112"/>
      <c r="C23" s="11"/>
      <c r="D23" s="11" t="str">
        <f t="shared" si="0"/>
        <v/>
      </c>
      <c r="E23" s="167" t="str">
        <f t="shared" si="8"/>
        <v/>
      </c>
      <c r="F23" s="168" t="str">
        <f t="shared" si="9"/>
        <v/>
      </c>
      <c r="G23" s="168" t="str">
        <f t="shared" si="10"/>
        <v/>
      </c>
      <c r="H23" s="168" t="str">
        <f t="shared" si="11"/>
        <v/>
      </c>
      <c r="I23" s="169" t="str">
        <f t="shared" si="12"/>
        <v/>
      </c>
      <c r="J23" s="29">
        <v>0</v>
      </c>
      <c r="K23" s="22"/>
      <c r="L23" s="29">
        <v>0</v>
      </c>
      <c r="M23" s="22"/>
      <c r="N23" s="118">
        <f t="shared" si="13"/>
        <v>0</v>
      </c>
      <c r="O23" s="30">
        <f t="shared" si="7"/>
        <v>90</v>
      </c>
    </row>
    <row r="24" spans="1:15" ht="14.1" customHeight="1" x14ac:dyDescent="0.25">
      <c r="A24" s="11"/>
      <c r="B24" s="112"/>
      <c r="C24" s="11"/>
      <c r="D24" s="11" t="str">
        <f t="shared" si="0"/>
        <v/>
      </c>
      <c r="E24" s="167" t="str">
        <f t="shared" si="8"/>
        <v/>
      </c>
      <c r="F24" s="168" t="str">
        <f t="shared" si="9"/>
        <v/>
      </c>
      <c r="G24" s="168" t="str">
        <f t="shared" si="10"/>
        <v/>
      </c>
      <c r="H24" s="168" t="str">
        <f t="shared" si="11"/>
        <v/>
      </c>
      <c r="I24" s="169" t="str">
        <f t="shared" si="12"/>
        <v/>
      </c>
      <c r="J24" s="29">
        <v>0</v>
      </c>
      <c r="K24" s="22"/>
      <c r="L24" s="29">
        <v>0</v>
      </c>
      <c r="M24" s="22"/>
      <c r="N24" s="118">
        <f t="shared" si="13"/>
        <v>0</v>
      </c>
      <c r="O24" s="30">
        <f t="shared" si="7"/>
        <v>90</v>
      </c>
    </row>
    <row r="25" spans="1:15" ht="14.1" customHeight="1" x14ac:dyDescent="0.25">
      <c r="A25" s="11"/>
      <c r="B25" s="112"/>
      <c r="C25" s="11"/>
      <c r="D25" s="11" t="str">
        <f t="shared" si="0"/>
        <v/>
      </c>
      <c r="E25" s="167" t="str">
        <f t="shared" si="8"/>
        <v/>
      </c>
      <c r="F25" s="168" t="str">
        <f t="shared" si="9"/>
        <v/>
      </c>
      <c r="G25" s="168" t="str">
        <f t="shared" si="10"/>
        <v/>
      </c>
      <c r="H25" s="168" t="str">
        <f t="shared" si="11"/>
        <v/>
      </c>
      <c r="I25" s="169" t="str">
        <f t="shared" si="12"/>
        <v/>
      </c>
      <c r="J25" s="29">
        <v>0</v>
      </c>
      <c r="K25" s="22"/>
      <c r="L25" s="29">
        <v>0</v>
      </c>
      <c r="M25" s="22"/>
      <c r="N25" s="118">
        <f t="shared" si="13"/>
        <v>0</v>
      </c>
      <c r="O25" s="30">
        <f t="shared" si="7"/>
        <v>90</v>
      </c>
    </row>
    <row r="26" spans="1:15" ht="14.1" customHeight="1" x14ac:dyDescent="0.25">
      <c r="A26" s="11"/>
      <c r="B26" s="112"/>
      <c r="C26" s="11"/>
      <c r="D26" s="11" t="str">
        <f t="shared" si="0"/>
        <v/>
      </c>
      <c r="E26" s="167" t="str">
        <f t="shared" si="8"/>
        <v/>
      </c>
      <c r="F26" s="168" t="str">
        <f t="shared" si="9"/>
        <v/>
      </c>
      <c r="G26" s="168" t="str">
        <f t="shared" si="10"/>
        <v/>
      </c>
      <c r="H26" s="168" t="str">
        <f t="shared" si="11"/>
        <v/>
      </c>
      <c r="I26" s="169" t="str">
        <f t="shared" si="12"/>
        <v/>
      </c>
      <c r="J26" s="29">
        <v>0</v>
      </c>
      <c r="K26" s="22"/>
      <c r="L26" s="29">
        <v>0</v>
      </c>
      <c r="M26" s="22"/>
      <c r="N26" s="118">
        <f t="shared" si="13"/>
        <v>0</v>
      </c>
      <c r="O26" s="30">
        <f t="shared" si="7"/>
        <v>90</v>
      </c>
    </row>
    <row r="27" spans="1:15" ht="14.1" customHeight="1" x14ac:dyDescent="0.25">
      <c r="A27" s="11"/>
      <c r="B27" s="112"/>
      <c r="C27" s="11"/>
      <c r="D27" s="11" t="str">
        <f t="shared" si="0"/>
        <v/>
      </c>
      <c r="E27" s="167" t="str">
        <f t="shared" si="8"/>
        <v/>
      </c>
      <c r="F27" s="168" t="str">
        <f t="shared" si="9"/>
        <v/>
      </c>
      <c r="G27" s="168" t="str">
        <f t="shared" si="10"/>
        <v/>
      </c>
      <c r="H27" s="168" t="str">
        <f t="shared" si="11"/>
        <v/>
      </c>
      <c r="I27" s="169" t="str">
        <f t="shared" si="12"/>
        <v/>
      </c>
      <c r="J27" s="29">
        <v>0</v>
      </c>
      <c r="K27" s="22"/>
      <c r="L27" s="29">
        <v>0</v>
      </c>
      <c r="M27" s="22"/>
      <c r="N27" s="118">
        <f t="shared" si="13"/>
        <v>0</v>
      </c>
      <c r="O27" s="30">
        <f t="shared" si="7"/>
        <v>90</v>
      </c>
    </row>
    <row r="28" spans="1:15" ht="14.1" customHeight="1" x14ac:dyDescent="0.25">
      <c r="A28" s="11"/>
      <c r="B28" s="112"/>
      <c r="C28" s="11"/>
      <c r="D28" s="11" t="str">
        <f t="shared" si="0"/>
        <v/>
      </c>
      <c r="E28" s="167" t="str">
        <f t="shared" si="8"/>
        <v/>
      </c>
      <c r="F28" s="168" t="str">
        <f t="shared" si="9"/>
        <v/>
      </c>
      <c r="G28" s="168" t="str">
        <f t="shared" si="10"/>
        <v/>
      </c>
      <c r="H28" s="168" t="str">
        <f t="shared" si="11"/>
        <v/>
      </c>
      <c r="I28" s="169" t="str">
        <f t="shared" si="12"/>
        <v/>
      </c>
      <c r="J28" s="29">
        <v>0</v>
      </c>
      <c r="K28" s="22"/>
      <c r="L28" s="29">
        <v>0</v>
      </c>
      <c r="M28" s="22"/>
      <c r="N28" s="118">
        <f t="shared" si="6"/>
        <v>0</v>
      </c>
      <c r="O28" s="30">
        <f t="shared" si="7"/>
        <v>90</v>
      </c>
    </row>
    <row r="29" spans="1:15" ht="14.1" customHeight="1" x14ac:dyDescent="0.25">
      <c r="A29" s="11"/>
      <c r="B29" s="112"/>
      <c r="C29" s="11"/>
      <c r="D29" s="11" t="str">
        <f t="shared" si="0"/>
        <v/>
      </c>
      <c r="E29" s="167" t="str">
        <f t="shared" si="8"/>
        <v/>
      </c>
      <c r="F29" s="168" t="str">
        <f t="shared" si="9"/>
        <v/>
      </c>
      <c r="G29" s="168" t="str">
        <f t="shared" si="10"/>
        <v/>
      </c>
      <c r="H29" s="168" t="str">
        <f t="shared" si="11"/>
        <v/>
      </c>
      <c r="I29" s="169" t="str">
        <f t="shared" si="12"/>
        <v/>
      </c>
      <c r="J29" s="29">
        <v>0</v>
      </c>
      <c r="K29" s="22"/>
      <c r="L29" s="29">
        <v>0</v>
      </c>
      <c r="M29" s="22"/>
      <c r="N29" s="118">
        <f t="shared" si="6"/>
        <v>0</v>
      </c>
      <c r="O29" s="30">
        <f t="shared" si="7"/>
        <v>90</v>
      </c>
    </row>
    <row r="30" spans="1:15" ht="14.1" customHeight="1" x14ac:dyDescent="0.25">
      <c r="A30" s="11"/>
      <c r="B30" s="112"/>
      <c r="C30" s="11"/>
      <c r="D30" s="11" t="str">
        <f t="shared" si="0"/>
        <v/>
      </c>
      <c r="E30" s="167" t="str">
        <f t="shared" si="8"/>
        <v/>
      </c>
      <c r="F30" s="168" t="str">
        <f t="shared" si="9"/>
        <v/>
      </c>
      <c r="G30" s="168" t="str">
        <f t="shared" si="10"/>
        <v/>
      </c>
      <c r="H30" s="168" t="str">
        <f t="shared" si="11"/>
        <v/>
      </c>
      <c r="I30" s="169" t="str">
        <f t="shared" si="12"/>
        <v/>
      </c>
      <c r="J30" s="29">
        <v>0</v>
      </c>
      <c r="K30" s="22"/>
      <c r="L30" s="29">
        <v>0</v>
      </c>
      <c r="M30" s="22"/>
      <c r="N30" s="118">
        <f t="shared" si="6"/>
        <v>0</v>
      </c>
      <c r="O30" s="30">
        <f t="shared" si="7"/>
        <v>90</v>
      </c>
    </row>
    <row r="31" spans="1:15" ht="14.1" customHeight="1" x14ac:dyDescent="0.25">
      <c r="A31" s="11"/>
      <c r="B31" s="112"/>
      <c r="C31" s="11"/>
      <c r="D31" s="11" t="str">
        <f t="shared" si="0"/>
        <v/>
      </c>
      <c r="E31" s="167" t="str">
        <f t="shared" si="8"/>
        <v/>
      </c>
      <c r="F31" s="168" t="str">
        <f t="shared" si="9"/>
        <v/>
      </c>
      <c r="G31" s="168" t="str">
        <f t="shared" si="10"/>
        <v/>
      </c>
      <c r="H31" s="168" t="str">
        <f t="shared" si="11"/>
        <v/>
      </c>
      <c r="I31" s="169" t="str">
        <f t="shared" si="12"/>
        <v/>
      </c>
      <c r="J31" s="29">
        <v>0</v>
      </c>
      <c r="K31" s="22"/>
      <c r="L31" s="29">
        <v>0</v>
      </c>
      <c r="M31" s="22"/>
      <c r="N31" s="118">
        <f t="shared" si="6"/>
        <v>0</v>
      </c>
      <c r="O31" s="30">
        <f t="shared" si="7"/>
        <v>90</v>
      </c>
    </row>
    <row r="32" spans="1:15" ht="14.1" customHeight="1" x14ac:dyDescent="0.25">
      <c r="A32" s="11"/>
      <c r="B32" s="117"/>
      <c r="C32" s="17"/>
      <c r="D32" s="11" t="str">
        <f t="shared" si="0"/>
        <v/>
      </c>
      <c r="E32" s="167" t="str">
        <f t="shared" si="8"/>
        <v/>
      </c>
      <c r="F32" s="168" t="str">
        <f t="shared" si="9"/>
        <v/>
      </c>
      <c r="G32" s="168" t="str">
        <f t="shared" si="10"/>
        <v/>
      </c>
      <c r="H32" s="168" t="str">
        <f t="shared" si="11"/>
        <v/>
      </c>
      <c r="I32" s="169" t="str">
        <f t="shared" si="12"/>
        <v/>
      </c>
      <c r="J32" s="29">
        <v>0</v>
      </c>
      <c r="K32" s="22"/>
      <c r="L32" s="29">
        <v>0</v>
      </c>
      <c r="M32" s="22"/>
      <c r="N32" s="118">
        <f t="shared" si="6"/>
        <v>0</v>
      </c>
      <c r="O32" s="30">
        <f t="shared" si="7"/>
        <v>90</v>
      </c>
    </row>
    <row r="33" spans="1:15" ht="14.1" customHeight="1" x14ac:dyDescent="0.25">
      <c r="A33" s="11"/>
      <c r="B33" s="112"/>
      <c r="C33" s="11"/>
      <c r="D33" s="11" t="str">
        <f t="shared" si="0"/>
        <v/>
      </c>
      <c r="E33" s="167" t="str">
        <f t="shared" si="8"/>
        <v/>
      </c>
      <c r="F33" s="168" t="str">
        <f t="shared" si="9"/>
        <v/>
      </c>
      <c r="G33" s="168" t="str">
        <f t="shared" si="10"/>
        <v/>
      </c>
      <c r="H33" s="168" t="str">
        <f t="shared" si="11"/>
        <v/>
      </c>
      <c r="I33" s="169" t="str">
        <f t="shared" si="12"/>
        <v/>
      </c>
      <c r="J33" s="29">
        <v>0</v>
      </c>
      <c r="K33" s="22"/>
      <c r="L33" s="29">
        <v>0</v>
      </c>
      <c r="M33" s="22"/>
      <c r="N33" s="118">
        <f t="shared" ref="N33:N34" si="14">SUM(J33:M33)</f>
        <v>0</v>
      </c>
      <c r="O33" s="30">
        <f t="shared" ref="O33:O34" si="15">90-(ROUND(N33,0))</f>
        <v>90</v>
      </c>
    </row>
    <row r="34" spans="1:15" ht="14.1" customHeight="1" x14ac:dyDescent="0.25">
      <c r="A34" s="13"/>
      <c r="B34" s="113"/>
      <c r="C34" s="13"/>
      <c r="D34" s="13" t="str">
        <f t="shared" si="0"/>
        <v/>
      </c>
      <c r="E34" s="170" t="str">
        <f t="shared" si="8"/>
        <v/>
      </c>
      <c r="F34" s="171" t="str">
        <f t="shared" si="9"/>
        <v/>
      </c>
      <c r="G34" s="171" t="str">
        <f t="shared" si="10"/>
        <v/>
      </c>
      <c r="H34" s="171" t="str">
        <f t="shared" si="11"/>
        <v/>
      </c>
      <c r="I34" s="172" t="str">
        <f t="shared" si="12"/>
        <v/>
      </c>
      <c r="J34" s="31">
        <v>0</v>
      </c>
      <c r="K34" s="26"/>
      <c r="L34" s="31">
        <v>0</v>
      </c>
      <c r="M34" s="26"/>
      <c r="N34" s="119">
        <f t="shared" si="14"/>
        <v>0</v>
      </c>
      <c r="O34" s="30">
        <f t="shared" si="15"/>
        <v>90</v>
      </c>
    </row>
  </sheetData>
  <mergeCells count="2">
    <mergeCell ref="A3:I3"/>
    <mergeCell ref="J3:N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8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3"/>
  <sheetViews>
    <sheetView workbookViewId="0">
      <pane ySplit="3" topLeftCell="A4" activePane="bottomLeft" state="frozen"/>
      <selection sqref="A1:H1"/>
      <selection pane="bottomLeft" activeCell="L6" sqref="L6:L7"/>
    </sheetView>
  </sheetViews>
  <sheetFormatPr baseColWidth="10" defaultColWidth="11.42578125" defaultRowHeight="12.75" outlineLevelCol="1" x14ac:dyDescent="0.2"/>
  <cols>
    <col min="1" max="1" width="5.7109375" style="41" customWidth="1"/>
    <col min="2" max="2" width="15.7109375" style="41" customWidth="1"/>
    <col min="3" max="3" width="32.7109375" style="41" customWidth="1"/>
    <col min="4" max="4" width="4.85546875" style="42" customWidth="1"/>
    <col min="5" max="5" width="22.85546875" style="42" customWidth="1" outlineLevel="1"/>
    <col min="6" max="6" width="9.140625" style="42" customWidth="1" outlineLevel="1"/>
    <col min="7" max="7" width="26.85546875" style="42" customWidth="1" outlineLevel="1"/>
    <col min="8" max="8" width="5.7109375" style="41" customWidth="1"/>
    <col min="9" max="9" width="3.7109375" style="41" customWidth="1"/>
    <col min="10" max="10" width="5.7109375" style="41" customWidth="1"/>
    <col min="11" max="11" width="3.7109375" style="41" customWidth="1"/>
    <col min="12" max="12" width="7.85546875" style="41" customWidth="1"/>
    <col min="13" max="13" width="4.5703125" style="41" bestFit="1" customWidth="1"/>
    <col min="14" max="16384" width="11.42578125" style="41"/>
  </cols>
  <sheetData>
    <row r="1" spans="1:13" ht="15.75" x14ac:dyDescent="0.25">
      <c r="A1" s="40" t="str">
        <f>Stammdaten!A20</f>
        <v>THS Wettkampf (VPS Langen / HSVRM / Kreisgruppe 4) am: 12.09.2021</v>
      </c>
    </row>
    <row r="2" spans="1:13" ht="15" x14ac:dyDescent="0.2">
      <c r="A2" s="60" t="str">
        <f>Stammdaten!A21</f>
        <v xml:space="preserve">PL: Stefan Baumann LR THS: Ingeborg Klingeberger Elke Herdel  </v>
      </c>
    </row>
    <row r="3" spans="1:13" s="106" customFormat="1" ht="15.75" x14ac:dyDescent="0.25">
      <c r="A3" s="274" t="str">
        <f>"Shorty (Anzahl: "&amp;(COUNTA(A5:A43)/2)&amp;")"</f>
        <v>Shorty (Anzahl: 8)</v>
      </c>
      <c r="B3" s="274"/>
      <c r="C3" s="275" t="s">
        <v>24</v>
      </c>
      <c r="D3" s="275"/>
      <c r="E3" s="275"/>
      <c r="F3" s="275"/>
      <c r="G3" s="275"/>
      <c r="H3" s="275" t="s">
        <v>26</v>
      </c>
      <c r="I3" s="275"/>
      <c r="J3" s="275"/>
      <c r="K3" s="275"/>
      <c r="L3" s="275"/>
      <c r="M3" s="275"/>
    </row>
    <row r="4" spans="1:13" ht="15" customHeight="1" x14ac:dyDescent="0.25">
      <c r="A4" s="70" t="s">
        <v>12</v>
      </c>
      <c r="B4" s="71" t="s">
        <v>13</v>
      </c>
      <c r="C4" s="163" t="s">
        <v>111</v>
      </c>
      <c r="D4" s="163" t="s">
        <v>108</v>
      </c>
      <c r="E4" s="163" t="s">
        <v>3</v>
      </c>
      <c r="F4" s="163" t="s">
        <v>109</v>
      </c>
      <c r="G4" s="163" t="s">
        <v>110</v>
      </c>
      <c r="H4" s="195" t="s">
        <v>4</v>
      </c>
      <c r="I4" s="195" t="s">
        <v>5</v>
      </c>
      <c r="J4" s="195" t="s">
        <v>6</v>
      </c>
      <c r="K4" s="195" t="s">
        <v>7</v>
      </c>
      <c r="L4" s="196" t="s">
        <v>8</v>
      </c>
      <c r="M4" s="160" t="s">
        <v>25</v>
      </c>
    </row>
    <row r="5" spans="1:13" ht="15" customHeight="1" x14ac:dyDescent="0.2">
      <c r="A5" s="211"/>
      <c r="B5" s="212" t="s">
        <v>131</v>
      </c>
      <c r="C5" s="271" t="s">
        <v>266</v>
      </c>
      <c r="D5" s="272"/>
      <c r="E5" s="272"/>
      <c r="F5" s="272"/>
      <c r="G5" s="272"/>
      <c r="H5" s="272"/>
      <c r="I5" s="272"/>
      <c r="J5" s="272"/>
      <c r="K5" s="272"/>
      <c r="L5" s="272"/>
      <c r="M5" s="273"/>
    </row>
    <row r="6" spans="1:13" ht="15" customHeight="1" x14ac:dyDescent="0.25">
      <c r="A6" s="188" t="s">
        <v>254</v>
      </c>
      <c r="B6" s="189" t="s">
        <v>255</v>
      </c>
      <c r="C6" s="190" t="str">
        <f t="shared" ref="C6:C43" si="0">IF(A6="","",VLOOKUP(A6,Matrix,12,FALSE))</f>
        <v>Michael Erbs</v>
      </c>
      <c r="D6" s="190">
        <f t="shared" ref="D6:D43" si="1">IF(A6="","",VLOOKUP(A6,Matrix,8,FALSE))</f>
        <v>28598</v>
      </c>
      <c r="E6" s="190" t="str">
        <f t="shared" ref="E6:E43" si="2">IF(A6="","",VLOOKUP(A6,Matrix,9,FALSE))</f>
        <v>Odin</v>
      </c>
      <c r="F6" s="190" t="str">
        <f t="shared" ref="F6:F43" si="3">IF(A6="","",VLOOKUP(A6,Matrix,10,FALSE))</f>
        <v>K/002231</v>
      </c>
      <c r="G6" s="190" t="str">
        <f t="shared" ref="G6:G43" si="4">IF(A6="","",VLOOKUP(A6,Matrix,6,FALSE)&amp;" / "&amp;VLOOKUP(A6,Matrix,7,FALSE))</f>
        <v>HSVRM / PSSV Langen-Selbold</v>
      </c>
      <c r="H6" s="255">
        <v>24.18</v>
      </c>
      <c r="I6" s="256">
        <v>20</v>
      </c>
      <c r="J6" s="255">
        <v>14.73</v>
      </c>
      <c r="K6" s="256">
        <v>4</v>
      </c>
      <c r="L6" s="257">
        <f>SUM(H6:K6)</f>
        <v>62.91</v>
      </c>
      <c r="M6" s="252">
        <v>1</v>
      </c>
    </row>
    <row r="7" spans="1:13" ht="15" customHeight="1" x14ac:dyDescent="0.25">
      <c r="A7" s="188" t="s">
        <v>253</v>
      </c>
      <c r="B7" s="189" t="str">
        <f t="shared" ref="B7:B43" si="5">IF(A7="","",VLOOKUP(A7,Matrix,3,FALSE))</f>
        <v>19w</v>
      </c>
      <c r="C7" s="190" t="str">
        <f t="shared" si="0"/>
        <v>Sarina  Steiner</v>
      </c>
      <c r="D7" s="190">
        <f t="shared" si="1"/>
        <v>42599</v>
      </c>
      <c r="E7" s="190" t="str">
        <f t="shared" si="2"/>
        <v>Nala</v>
      </c>
      <c r="F7" s="190" t="str">
        <f t="shared" si="3"/>
        <v>K/03444</v>
      </c>
      <c r="G7" s="190" t="str">
        <f t="shared" si="4"/>
        <v>HSVRM / PSSV Langen-Selbold</v>
      </c>
      <c r="H7" s="255"/>
      <c r="I7" s="256"/>
      <c r="J7" s="255"/>
      <c r="K7" s="256"/>
      <c r="L7" s="257"/>
      <c r="M7" s="253"/>
    </row>
    <row r="8" spans="1:13" s="197" customFormat="1" ht="15" customHeight="1" x14ac:dyDescent="0.2">
      <c r="A8" s="211"/>
      <c r="B8" s="212" t="s">
        <v>124</v>
      </c>
      <c r="C8" s="271" t="s">
        <v>280</v>
      </c>
      <c r="D8" s="272"/>
      <c r="E8" s="272"/>
      <c r="F8" s="272"/>
      <c r="G8" s="272"/>
      <c r="H8" s="272"/>
      <c r="I8" s="272"/>
      <c r="J8" s="272"/>
      <c r="K8" s="272"/>
      <c r="L8" s="272"/>
      <c r="M8" s="273"/>
    </row>
    <row r="9" spans="1:13" ht="15" customHeight="1" x14ac:dyDescent="0.25">
      <c r="A9" s="188" t="s">
        <v>267</v>
      </c>
      <c r="B9" s="189" t="str">
        <f t="shared" si="5"/>
        <v>19w</v>
      </c>
      <c r="C9" s="190" t="str">
        <f t="shared" si="0"/>
        <v>Michelle Grünewald</v>
      </c>
      <c r="D9" s="190">
        <f t="shared" si="1"/>
        <v>37019</v>
      </c>
      <c r="E9" s="190" t="str">
        <f t="shared" si="2"/>
        <v>Joschi</v>
      </c>
      <c r="F9" s="190" t="str">
        <f t="shared" si="3"/>
        <v>K/006196</v>
      </c>
      <c r="G9" s="190" t="str">
        <f t="shared" si="4"/>
        <v>HSVRM / PSV Bergen-Enkheim</v>
      </c>
      <c r="H9" s="255">
        <v>15.91</v>
      </c>
      <c r="I9" s="256">
        <v>4</v>
      </c>
      <c r="J9" s="255">
        <v>15.52</v>
      </c>
      <c r="K9" s="256">
        <v>4</v>
      </c>
      <c r="L9" s="257">
        <f>SUM(H9:K9)</f>
        <v>39.43</v>
      </c>
      <c r="M9" s="252"/>
    </row>
    <row r="10" spans="1:13" ht="15" customHeight="1" x14ac:dyDescent="0.25">
      <c r="A10" s="188" t="s">
        <v>273</v>
      </c>
      <c r="B10" s="189" t="str">
        <f t="shared" si="5"/>
        <v>35w</v>
      </c>
      <c r="C10" s="190" t="str">
        <f t="shared" si="0"/>
        <v>Antonia Kraus</v>
      </c>
      <c r="D10" s="190">
        <f t="shared" si="1"/>
        <v>911</v>
      </c>
      <c r="E10" s="190" t="str">
        <f t="shared" si="2"/>
        <v>Akela</v>
      </c>
      <c r="F10" s="190" t="str">
        <f t="shared" si="3"/>
        <v>K/005165</v>
      </c>
      <c r="G10" s="190" t="str">
        <f t="shared" si="4"/>
        <v>HSVRM / PSV Bergen-Enkheim</v>
      </c>
      <c r="H10" s="255"/>
      <c r="I10" s="256"/>
      <c r="J10" s="255"/>
      <c r="K10" s="256"/>
      <c r="L10" s="257"/>
      <c r="M10" s="253"/>
    </row>
    <row r="11" spans="1:13" s="197" customFormat="1" ht="15" customHeight="1" x14ac:dyDescent="0.2">
      <c r="A11" s="211"/>
      <c r="B11" s="212" t="s">
        <v>124</v>
      </c>
      <c r="C11" s="271" t="s">
        <v>279</v>
      </c>
      <c r="D11" s="272"/>
      <c r="E11" s="272"/>
      <c r="F11" s="272"/>
      <c r="G11" s="272"/>
      <c r="H11" s="272"/>
      <c r="I11" s="272"/>
      <c r="J11" s="272"/>
      <c r="K11" s="272"/>
      <c r="L11" s="272"/>
      <c r="M11" s="273"/>
    </row>
    <row r="12" spans="1:13" ht="15" customHeight="1" x14ac:dyDescent="0.25">
      <c r="A12" s="188" t="s">
        <v>274</v>
      </c>
      <c r="B12" s="189" t="str">
        <f t="shared" si="5"/>
        <v>50w</v>
      </c>
      <c r="C12" s="190" t="str">
        <f t="shared" si="0"/>
        <v>Manuela  Etzrodt</v>
      </c>
      <c r="D12" s="190">
        <f t="shared" si="1"/>
        <v>38941</v>
      </c>
      <c r="E12" s="190" t="s">
        <v>344</v>
      </c>
      <c r="F12" s="190" t="str">
        <f t="shared" si="3"/>
        <v>K/008998</v>
      </c>
      <c r="G12" s="190" t="str">
        <f t="shared" si="4"/>
        <v>HSVRM / PSV Bergen-Enkheim</v>
      </c>
      <c r="H12" s="255">
        <v>21.69</v>
      </c>
      <c r="I12" s="256">
        <v>20</v>
      </c>
      <c r="J12" s="255">
        <v>17.89</v>
      </c>
      <c r="K12" s="256">
        <v>16</v>
      </c>
      <c r="L12" s="257">
        <f>SUM(H12:K12)</f>
        <v>75.58</v>
      </c>
      <c r="M12" s="252"/>
    </row>
    <row r="13" spans="1:13" ht="15" customHeight="1" x14ac:dyDescent="0.25">
      <c r="A13" s="188" t="s">
        <v>275</v>
      </c>
      <c r="B13" s="189" t="str">
        <f t="shared" si="5"/>
        <v>19w</v>
      </c>
      <c r="C13" s="190" t="str">
        <f t="shared" si="0"/>
        <v>Antonia Reuther</v>
      </c>
      <c r="D13" s="190">
        <f t="shared" si="1"/>
        <v>41382</v>
      </c>
      <c r="E13" s="190" t="str">
        <f t="shared" si="2"/>
        <v>Lotte</v>
      </c>
      <c r="F13" s="190" t="str">
        <f t="shared" si="3"/>
        <v>K/008123</v>
      </c>
      <c r="G13" s="190" t="str">
        <f t="shared" si="4"/>
        <v>HSVRM / PSV Bergen-Enkheim</v>
      </c>
      <c r="H13" s="255"/>
      <c r="I13" s="256"/>
      <c r="J13" s="255"/>
      <c r="K13" s="256"/>
      <c r="L13" s="257"/>
      <c r="M13" s="253"/>
    </row>
    <row r="14" spans="1:13" s="197" customFormat="1" ht="15" customHeight="1" x14ac:dyDescent="0.2">
      <c r="A14" s="211"/>
      <c r="B14" s="212" t="s">
        <v>124</v>
      </c>
      <c r="C14" s="271" t="s">
        <v>293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3"/>
    </row>
    <row r="15" spans="1:13" ht="15" customHeight="1" x14ac:dyDescent="0.25">
      <c r="A15" s="188" t="s">
        <v>281</v>
      </c>
      <c r="B15" s="189" t="str">
        <f t="shared" si="5"/>
        <v>19w</v>
      </c>
      <c r="C15" s="190" t="str">
        <f t="shared" si="0"/>
        <v>Laura Byers</v>
      </c>
      <c r="D15" s="190">
        <f t="shared" si="1"/>
        <v>29851</v>
      </c>
      <c r="E15" s="190" t="str">
        <f t="shared" si="2"/>
        <v>Five</v>
      </c>
      <c r="F15" s="190" t="str">
        <f t="shared" si="3"/>
        <v xml:space="preserve">K/ </v>
      </c>
      <c r="G15" s="190" t="str">
        <f t="shared" si="4"/>
        <v>HSVRM / PSV Bergen-Enkheim</v>
      </c>
      <c r="H15" s="255">
        <v>20.75</v>
      </c>
      <c r="I15" s="256">
        <v>8</v>
      </c>
      <c r="J15" s="255">
        <v>24.12</v>
      </c>
      <c r="K15" s="256">
        <v>12</v>
      </c>
      <c r="L15" s="257">
        <f>SUM(H15:K15)</f>
        <v>64.87</v>
      </c>
      <c r="M15" s="252"/>
    </row>
    <row r="16" spans="1:13" ht="15" customHeight="1" x14ac:dyDescent="0.25">
      <c r="A16" s="188" t="s">
        <v>287</v>
      </c>
      <c r="B16" s="189" t="str">
        <f t="shared" si="5"/>
        <v>19w</v>
      </c>
      <c r="C16" s="190" t="str">
        <f t="shared" si="0"/>
        <v>Denise Fehres</v>
      </c>
      <c r="D16" s="190">
        <f t="shared" si="1"/>
        <v>26336</v>
      </c>
      <c r="E16" s="190" t="str">
        <f t="shared" si="2"/>
        <v>Danaee vom Burgdroll</v>
      </c>
      <c r="F16" s="190" t="str">
        <f t="shared" si="3"/>
        <v>K/005191</v>
      </c>
      <c r="G16" s="190" t="str">
        <f t="shared" si="4"/>
        <v>HSVRM / PSV Bergen-Enkheim</v>
      </c>
      <c r="H16" s="255"/>
      <c r="I16" s="256"/>
      <c r="J16" s="255"/>
      <c r="K16" s="256"/>
      <c r="L16" s="257"/>
      <c r="M16" s="253"/>
    </row>
    <row r="17" spans="1:13" s="197" customFormat="1" ht="15" customHeight="1" x14ac:dyDescent="0.2">
      <c r="A17" s="211"/>
      <c r="B17" s="212" t="s">
        <v>124</v>
      </c>
      <c r="C17" s="271" t="s">
        <v>169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3"/>
    </row>
    <row r="18" spans="1:13" ht="15" customHeight="1" x14ac:dyDescent="0.25">
      <c r="A18" s="188" t="s">
        <v>294</v>
      </c>
      <c r="B18" s="189" t="str">
        <f t="shared" si="5"/>
        <v>19w</v>
      </c>
      <c r="C18" s="190" t="str">
        <f t="shared" si="0"/>
        <v>Ricarda Gund</v>
      </c>
      <c r="D18" s="190">
        <f t="shared" si="1"/>
        <v>26314</v>
      </c>
      <c r="E18" s="190" t="str">
        <f t="shared" si="2"/>
        <v>Diesel</v>
      </c>
      <c r="F18" s="190" t="str">
        <f t="shared" si="3"/>
        <v>K/008689</v>
      </c>
      <c r="G18" s="190" t="str">
        <f t="shared" si="4"/>
        <v>HSVRM / SGV Köppern</v>
      </c>
      <c r="H18" s="255">
        <v>15.05</v>
      </c>
      <c r="I18" s="256">
        <v>8</v>
      </c>
      <c r="J18" s="255">
        <v>18.829999999999998</v>
      </c>
      <c r="K18" s="256">
        <v>8</v>
      </c>
      <c r="L18" s="257">
        <f>SUM(H18:K18)</f>
        <v>49.879999999999995</v>
      </c>
      <c r="M18" s="252"/>
    </row>
    <row r="19" spans="1:13" ht="15" customHeight="1" x14ac:dyDescent="0.25">
      <c r="A19" s="188" t="s">
        <v>295</v>
      </c>
      <c r="B19" s="189" t="str">
        <f t="shared" si="5"/>
        <v>35w</v>
      </c>
      <c r="C19" s="190" t="str">
        <f t="shared" si="0"/>
        <v>Ilonka Hitzsmann</v>
      </c>
      <c r="D19" s="190">
        <f t="shared" si="1"/>
        <v>35989</v>
      </c>
      <c r="E19" s="190" t="str">
        <f t="shared" si="2"/>
        <v>Amor</v>
      </c>
      <c r="F19" s="190" t="str">
        <f t="shared" si="3"/>
        <v>K/006362</v>
      </c>
      <c r="G19" s="190" t="str">
        <f t="shared" si="4"/>
        <v>HSVRM / SGV Köppern</v>
      </c>
      <c r="H19" s="255"/>
      <c r="I19" s="256"/>
      <c r="J19" s="255"/>
      <c r="K19" s="256"/>
      <c r="L19" s="257"/>
      <c r="M19" s="253"/>
    </row>
    <row r="20" spans="1:13" s="197" customFormat="1" ht="15" customHeight="1" x14ac:dyDescent="0.2">
      <c r="A20" s="211"/>
      <c r="B20" s="212" t="s">
        <v>124</v>
      </c>
      <c r="C20" s="271" t="s">
        <v>303</v>
      </c>
      <c r="D20" s="272"/>
      <c r="E20" s="272"/>
      <c r="F20" s="272"/>
      <c r="G20" s="272"/>
      <c r="H20" s="272"/>
      <c r="I20" s="272"/>
      <c r="J20" s="272"/>
      <c r="K20" s="272"/>
      <c r="L20" s="272"/>
      <c r="M20" s="273"/>
    </row>
    <row r="21" spans="1:13" ht="15" customHeight="1" x14ac:dyDescent="0.25">
      <c r="A21" s="188" t="s">
        <v>296</v>
      </c>
      <c r="B21" s="189" t="str">
        <f t="shared" si="5"/>
        <v>19w</v>
      </c>
      <c r="C21" s="190" t="str">
        <f t="shared" si="0"/>
        <v>Jana Dechert</v>
      </c>
      <c r="D21" s="190">
        <f t="shared" si="1"/>
        <v>19596</v>
      </c>
      <c r="E21" s="190" t="str">
        <f t="shared" si="2"/>
        <v>Jette</v>
      </c>
      <c r="F21" s="190" t="str">
        <f t="shared" si="3"/>
        <v>K/008832</v>
      </c>
      <c r="G21" s="190" t="str">
        <f t="shared" si="4"/>
        <v>HSVRM / VDH Seeheim</v>
      </c>
      <c r="H21" s="255">
        <v>28</v>
      </c>
      <c r="I21" s="256">
        <v>4</v>
      </c>
      <c r="J21" s="255">
        <v>26.18</v>
      </c>
      <c r="K21" s="256">
        <v>4</v>
      </c>
      <c r="L21" s="257">
        <f>SUM(H21:K21)</f>
        <v>62.18</v>
      </c>
      <c r="M21" s="252"/>
    </row>
    <row r="22" spans="1:13" ht="15" customHeight="1" x14ac:dyDescent="0.25">
      <c r="A22" s="188" t="s">
        <v>302</v>
      </c>
      <c r="B22" s="189" t="str">
        <f t="shared" si="5"/>
        <v>15w</v>
      </c>
      <c r="C22" s="190" t="str">
        <f t="shared" si="0"/>
        <v>Sofie Schlimmer</v>
      </c>
      <c r="D22" s="190">
        <f t="shared" si="1"/>
        <v>41250</v>
      </c>
      <c r="E22" s="190" t="str">
        <f t="shared" si="2"/>
        <v>Emma</v>
      </c>
      <c r="F22" s="190" t="str">
        <f t="shared" si="3"/>
        <v>K/007985</v>
      </c>
      <c r="G22" s="190" t="str">
        <f t="shared" si="4"/>
        <v>HSVRM / VDH Seeheim</v>
      </c>
      <c r="H22" s="255"/>
      <c r="I22" s="256"/>
      <c r="J22" s="255"/>
      <c r="K22" s="256"/>
      <c r="L22" s="257"/>
      <c r="M22" s="253"/>
    </row>
    <row r="23" spans="1:13" s="197" customFormat="1" ht="15" customHeight="1" x14ac:dyDescent="0.2">
      <c r="A23" s="211"/>
      <c r="B23" s="212" t="s">
        <v>124</v>
      </c>
      <c r="C23" s="271" t="s">
        <v>304</v>
      </c>
      <c r="D23" s="272"/>
      <c r="E23" s="272"/>
      <c r="F23" s="272"/>
      <c r="G23" s="272"/>
      <c r="H23" s="272"/>
      <c r="I23" s="272"/>
      <c r="J23" s="272"/>
      <c r="K23" s="272"/>
      <c r="L23" s="272"/>
      <c r="M23" s="273"/>
    </row>
    <row r="24" spans="1:13" ht="15" customHeight="1" x14ac:dyDescent="0.25">
      <c r="A24" s="188" t="s">
        <v>305</v>
      </c>
      <c r="B24" s="189" t="str">
        <f t="shared" si="5"/>
        <v>19w</v>
      </c>
      <c r="C24" s="190" t="str">
        <f t="shared" si="0"/>
        <v>Alexandra Juhre</v>
      </c>
      <c r="D24" s="190">
        <f t="shared" si="1"/>
        <v>41245</v>
      </c>
      <c r="E24" s="190" t="str">
        <f t="shared" si="2"/>
        <v>Coming soon Champion Justness</v>
      </c>
      <c r="F24" s="190" t="str">
        <f t="shared" si="3"/>
        <v>K/008178</v>
      </c>
      <c r="G24" s="190" t="str">
        <f t="shared" si="4"/>
        <v>HSVRM / VDH Seeheim</v>
      </c>
      <c r="H24" s="255">
        <v>23.55</v>
      </c>
      <c r="I24" s="256">
        <v>4</v>
      </c>
      <c r="J24" s="255">
        <v>16.440000000000001</v>
      </c>
      <c r="K24" s="256">
        <v>1</v>
      </c>
      <c r="L24" s="257">
        <f>SUM(H24:K24)</f>
        <v>44.99</v>
      </c>
      <c r="M24" s="252"/>
    </row>
    <row r="25" spans="1:13" ht="15" customHeight="1" x14ac:dyDescent="0.25">
      <c r="A25" s="188" t="s">
        <v>306</v>
      </c>
      <c r="B25" s="189" t="str">
        <f t="shared" si="5"/>
        <v>19w</v>
      </c>
      <c r="C25" s="190" t="str">
        <f t="shared" si="0"/>
        <v>Jennifer Rhein</v>
      </c>
      <c r="D25" s="190">
        <f t="shared" si="1"/>
        <v>33239</v>
      </c>
      <c r="E25" s="190" t="str">
        <f t="shared" si="2"/>
        <v>Luna</v>
      </c>
      <c r="F25" s="190" t="str">
        <f t="shared" si="3"/>
        <v>K/007984</v>
      </c>
      <c r="G25" s="190" t="str">
        <f t="shared" si="4"/>
        <v>HSVRM / VDH Seeheim</v>
      </c>
      <c r="H25" s="255"/>
      <c r="I25" s="256"/>
      <c r="J25" s="255"/>
      <c r="K25" s="256"/>
      <c r="L25" s="257"/>
      <c r="M25" s="253"/>
    </row>
    <row r="26" spans="1:13" s="197" customFormat="1" ht="15" customHeight="1" x14ac:dyDescent="0.2">
      <c r="A26" s="211"/>
      <c r="B26" s="212" t="s">
        <v>124</v>
      </c>
      <c r="C26" s="271" t="s">
        <v>140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3"/>
    </row>
    <row r="27" spans="1:13" ht="15" customHeight="1" x14ac:dyDescent="0.25">
      <c r="A27" s="188" t="s">
        <v>327</v>
      </c>
      <c r="B27" s="189" t="str">
        <f t="shared" si="5"/>
        <v>19w</v>
      </c>
      <c r="C27" s="190" t="str">
        <f t="shared" si="0"/>
        <v>Anja Wiese</v>
      </c>
      <c r="D27" s="190">
        <f t="shared" si="1"/>
        <v>41268</v>
      </c>
      <c r="E27" s="190" t="str">
        <f t="shared" si="2"/>
        <v>Hannibal</v>
      </c>
      <c r="F27" s="190" t="str">
        <f t="shared" si="3"/>
        <v>K-007367</v>
      </c>
      <c r="G27" s="190" t="str">
        <f t="shared" si="4"/>
        <v>HSVRM / VPS Langen</v>
      </c>
      <c r="H27" s="255">
        <v>17.52</v>
      </c>
      <c r="I27" s="256">
        <v>20</v>
      </c>
      <c r="J27" s="255">
        <v>17.73</v>
      </c>
      <c r="K27" s="256">
        <v>26</v>
      </c>
      <c r="L27" s="257">
        <f>SUM(H27:K27)</f>
        <v>81.25</v>
      </c>
      <c r="M27" s="252"/>
    </row>
    <row r="28" spans="1:13" ht="15" customHeight="1" x14ac:dyDescent="0.25">
      <c r="A28" s="188" t="s">
        <v>333</v>
      </c>
      <c r="B28" s="189" t="str">
        <f t="shared" si="5"/>
        <v>19w</v>
      </c>
      <c r="C28" s="190" t="str">
        <f t="shared" si="0"/>
        <v>Laura Schaudel</v>
      </c>
      <c r="D28" s="190">
        <f t="shared" si="1"/>
        <v>40064</v>
      </c>
      <c r="E28" s="190" t="str">
        <f t="shared" si="2"/>
        <v>Bacon</v>
      </c>
      <c r="F28" s="190">
        <f t="shared" si="3"/>
        <v>0</v>
      </c>
      <c r="G28" s="190" t="str">
        <f t="shared" si="4"/>
        <v>HSVRM / VPS Langen</v>
      </c>
      <c r="H28" s="255"/>
      <c r="I28" s="256"/>
      <c r="J28" s="255"/>
      <c r="K28" s="256"/>
      <c r="L28" s="257"/>
      <c r="M28" s="253"/>
    </row>
    <row r="29" spans="1:13" s="197" customFormat="1" ht="15" customHeight="1" x14ac:dyDescent="0.2">
      <c r="A29" s="211"/>
      <c r="B29" s="212" t="s">
        <v>124</v>
      </c>
      <c r="C29" s="271"/>
      <c r="D29" s="272"/>
      <c r="E29" s="272"/>
      <c r="F29" s="272"/>
      <c r="G29" s="272"/>
      <c r="H29" s="272"/>
      <c r="I29" s="272"/>
      <c r="J29" s="272"/>
      <c r="K29" s="272"/>
      <c r="L29" s="272"/>
      <c r="M29" s="273"/>
    </row>
    <row r="30" spans="1:13" ht="15" customHeight="1" x14ac:dyDescent="0.25">
      <c r="A30" s="188"/>
      <c r="B30" s="189" t="str">
        <f t="shared" si="5"/>
        <v/>
      </c>
      <c r="C30" s="190" t="str">
        <f t="shared" si="0"/>
        <v/>
      </c>
      <c r="D30" s="190" t="str">
        <f t="shared" si="1"/>
        <v/>
      </c>
      <c r="E30" s="190" t="str">
        <f t="shared" si="2"/>
        <v/>
      </c>
      <c r="F30" s="190" t="str">
        <f t="shared" si="3"/>
        <v/>
      </c>
      <c r="G30" s="190" t="str">
        <f t="shared" si="4"/>
        <v/>
      </c>
      <c r="H30" s="255"/>
      <c r="I30" s="256"/>
      <c r="J30" s="255"/>
      <c r="K30" s="256"/>
      <c r="L30" s="257">
        <f>SUM(H30:K30)</f>
        <v>0</v>
      </c>
      <c r="M30" s="252"/>
    </row>
    <row r="31" spans="1:13" ht="13.5" customHeight="1" x14ac:dyDescent="0.25">
      <c r="A31" s="188"/>
      <c r="B31" s="189" t="str">
        <f t="shared" si="5"/>
        <v/>
      </c>
      <c r="C31" s="190" t="str">
        <f t="shared" si="0"/>
        <v/>
      </c>
      <c r="D31" s="190" t="str">
        <f t="shared" si="1"/>
        <v/>
      </c>
      <c r="E31" s="190" t="str">
        <f t="shared" si="2"/>
        <v/>
      </c>
      <c r="F31" s="190" t="str">
        <f t="shared" si="3"/>
        <v/>
      </c>
      <c r="G31" s="190" t="str">
        <f t="shared" si="4"/>
        <v/>
      </c>
      <c r="H31" s="255"/>
      <c r="I31" s="256"/>
      <c r="J31" s="255"/>
      <c r="K31" s="256"/>
      <c r="L31" s="257"/>
      <c r="M31" s="253"/>
    </row>
    <row r="32" spans="1:13" s="197" customFormat="1" ht="15" customHeight="1" x14ac:dyDescent="0.2">
      <c r="A32" s="211"/>
      <c r="B32" s="212" t="s">
        <v>124</v>
      </c>
      <c r="C32" s="271"/>
      <c r="D32" s="272"/>
      <c r="E32" s="272"/>
      <c r="F32" s="272"/>
      <c r="G32" s="272"/>
      <c r="H32" s="272"/>
      <c r="I32" s="272"/>
      <c r="J32" s="272"/>
      <c r="K32" s="272"/>
      <c r="L32" s="272"/>
      <c r="M32" s="273"/>
    </row>
    <row r="33" spans="1:13" ht="13.5" customHeight="1" x14ac:dyDescent="0.25">
      <c r="A33" s="188"/>
      <c r="B33" s="189" t="str">
        <f t="shared" si="5"/>
        <v/>
      </c>
      <c r="C33" s="190" t="str">
        <f t="shared" si="0"/>
        <v/>
      </c>
      <c r="D33" s="190" t="str">
        <f t="shared" si="1"/>
        <v/>
      </c>
      <c r="E33" s="190" t="str">
        <f t="shared" si="2"/>
        <v/>
      </c>
      <c r="F33" s="190" t="str">
        <f t="shared" si="3"/>
        <v/>
      </c>
      <c r="G33" s="190" t="str">
        <f t="shared" si="4"/>
        <v/>
      </c>
      <c r="H33" s="255"/>
      <c r="I33" s="256"/>
      <c r="J33" s="255"/>
      <c r="K33" s="256"/>
      <c r="L33" s="257">
        <f>SUM(H33:K33)</f>
        <v>0</v>
      </c>
      <c r="M33" s="252"/>
    </row>
    <row r="34" spans="1:13" ht="13.5" customHeight="1" x14ac:dyDescent="0.25">
      <c r="A34" s="188"/>
      <c r="B34" s="189" t="str">
        <f t="shared" si="5"/>
        <v/>
      </c>
      <c r="C34" s="190" t="str">
        <f t="shared" si="0"/>
        <v/>
      </c>
      <c r="D34" s="190" t="str">
        <f t="shared" si="1"/>
        <v/>
      </c>
      <c r="E34" s="190" t="str">
        <f t="shared" si="2"/>
        <v/>
      </c>
      <c r="F34" s="190" t="str">
        <f t="shared" si="3"/>
        <v/>
      </c>
      <c r="G34" s="190" t="str">
        <f t="shared" si="4"/>
        <v/>
      </c>
      <c r="H34" s="255"/>
      <c r="I34" s="256"/>
      <c r="J34" s="255"/>
      <c r="K34" s="256"/>
      <c r="L34" s="257"/>
      <c r="M34" s="253"/>
    </row>
    <row r="35" spans="1:13" s="197" customFormat="1" ht="15" customHeight="1" x14ac:dyDescent="0.2">
      <c r="A35" s="211"/>
      <c r="B35" s="212" t="s">
        <v>124</v>
      </c>
      <c r="C35" s="271"/>
      <c r="D35" s="272"/>
      <c r="E35" s="272"/>
      <c r="F35" s="272"/>
      <c r="G35" s="272"/>
      <c r="H35" s="272"/>
      <c r="I35" s="272"/>
      <c r="J35" s="272"/>
      <c r="K35" s="272"/>
      <c r="L35" s="272"/>
      <c r="M35" s="273"/>
    </row>
    <row r="36" spans="1:13" ht="13.5" customHeight="1" x14ac:dyDescent="0.25">
      <c r="A36" s="188"/>
      <c r="B36" s="189" t="str">
        <f t="shared" si="5"/>
        <v/>
      </c>
      <c r="C36" s="190" t="str">
        <f t="shared" si="0"/>
        <v/>
      </c>
      <c r="D36" s="190" t="str">
        <f t="shared" si="1"/>
        <v/>
      </c>
      <c r="E36" s="190" t="str">
        <f t="shared" si="2"/>
        <v/>
      </c>
      <c r="F36" s="190" t="str">
        <f t="shared" si="3"/>
        <v/>
      </c>
      <c r="G36" s="190" t="str">
        <f t="shared" si="4"/>
        <v/>
      </c>
      <c r="H36" s="255"/>
      <c r="I36" s="256"/>
      <c r="J36" s="255"/>
      <c r="K36" s="256"/>
      <c r="L36" s="257">
        <f>SUM(H36:K36)</f>
        <v>0</v>
      </c>
      <c r="M36" s="252"/>
    </row>
    <row r="37" spans="1:13" ht="13.5" customHeight="1" x14ac:dyDescent="0.25">
      <c r="A37" s="188"/>
      <c r="B37" s="189" t="str">
        <f t="shared" si="5"/>
        <v/>
      </c>
      <c r="C37" s="190" t="str">
        <f t="shared" si="0"/>
        <v/>
      </c>
      <c r="D37" s="190" t="str">
        <f t="shared" si="1"/>
        <v/>
      </c>
      <c r="E37" s="190" t="str">
        <f t="shared" si="2"/>
        <v/>
      </c>
      <c r="F37" s="190" t="str">
        <f t="shared" si="3"/>
        <v/>
      </c>
      <c r="G37" s="190" t="str">
        <f t="shared" si="4"/>
        <v/>
      </c>
      <c r="H37" s="255"/>
      <c r="I37" s="256"/>
      <c r="J37" s="255"/>
      <c r="K37" s="256"/>
      <c r="L37" s="257"/>
      <c r="M37" s="253"/>
    </row>
    <row r="38" spans="1:13" s="197" customFormat="1" ht="15" customHeight="1" x14ac:dyDescent="0.2">
      <c r="A38" s="211"/>
      <c r="B38" s="212" t="s">
        <v>124</v>
      </c>
      <c r="C38" s="271"/>
      <c r="D38" s="272"/>
      <c r="E38" s="272"/>
      <c r="F38" s="272"/>
      <c r="G38" s="272"/>
      <c r="H38" s="272"/>
      <c r="I38" s="272"/>
      <c r="J38" s="272"/>
      <c r="K38" s="272"/>
      <c r="L38" s="272"/>
      <c r="M38" s="273"/>
    </row>
    <row r="39" spans="1:13" ht="13.5" customHeight="1" x14ac:dyDescent="0.25">
      <c r="A39" s="188"/>
      <c r="B39" s="189" t="str">
        <f t="shared" si="5"/>
        <v/>
      </c>
      <c r="C39" s="190" t="str">
        <f t="shared" si="0"/>
        <v/>
      </c>
      <c r="D39" s="190" t="str">
        <f t="shared" si="1"/>
        <v/>
      </c>
      <c r="E39" s="190" t="str">
        <f t="shared" si="2"/>
        <v/>
      </c>
      <c r="F39" s="190" t="str">
        <f t="shared" si="3"/>
        <v/>
      </c>
      <c r="G39" s="190" t="str">
        <f t="shared" si="4"/>
        <v/>
      </c>
      <c r="H39" s="255"/>
      <c r="I39" s="256"/>
      <c r="J39" s="255"/>
      <c r="K39" s="256"/>
      <c r="L39" s="257">
        <f>SUM(H39:K39)</f>
        <v>0</v>
      </c>
      <c r="M39" s="252"/>
    </row>
    <row r="40" spans="1:13" ht="13.5" customHeight="1" x14ac:dyDescent="0.25">
      <c r="A40" s="188"/>
      <c r="B40" s="189" t="str">
        <f t="shared" si="5"/>
        <v/>
      </c>
      <c r="C40" s="190" t="str">
        <f t="shared" si="0"/>
        <v/>
      </c>
      <c r="D40" s="190" t="str">
        <f t="shared" si="1"/>
        <v/>
      </c>
      <c r="E40" s="190" t="str">
        <f t="shared" si="2"/>
        <v/>
      </c>
      <c r="F40" s="190" t="str">
        <f t="shared" si="3"/>
        <v/>
      </c>
      <c r="G40" s="190" t="str">
        <f t="shared" si="4"/>
        <v/>
      </c>
      <c r="H40" s="255"/>
      <c r="I40" s="256"/>
      <c r="J40" s="255"/>
      <c r="K40" s="256"/>
      <c r="L40" s="257"/>
      <c r="M40" s="253"/>
    </row>
    <row r="41" spans="1:13" s="197" customFormat="1" ht="15" customHeight="1" x14ac:dyDescent="0.2">
      <c r="A41" s="211"/>
      <c r="B41" s="212" t="s">
        <v>124</v>
      </c>
      <c r="C41" s="271"/>
      <c r="D41" s="272"/>
      <c r="E41" s="272"/>
      <c r="F41" s="272"/>
      <c r="G41" s="272"/>
      <c r="H41" s="272"/>
      <c r="I41" s="272"/>
      <c r="J41" s="272"/>
      <c r="K41" s="272"/>
      <c r="L41" s="272"/>
      <c r="M41" s="273"/>
    </row>
    <row r="42" spans="1:13" ht="13.5" customHeight="1" x14ac:dyDescent="0.25">
      <c r="A42" s="188"/>
      <c r="B42" s="189" t="str">
        <f t="shared" si="5"/>
        <v/>
      </c>
      <c r="C42" s="190" t="str">
        <f t="shared" si="0"/>
        <v/>
      </c>
      <c r="D42" s="190" t="str">
        <f t="shared" si="1"/>
        <v/>
      </c>
      <c r="E42" s="190" t="str">
        <f t="shared" si="2"/>
        <v/>
      </c>
      <c r="F42" s="190" t="str">
        <f t="shared" si="3"/>
        <v/>
      </c>
      <c r="G42" s="190" t="str">
        <f t="shared" si="4"/>
        <v/>
      </c>
      <c r="H42" s="255"/>
      <c r="I42" s="256"/>
      <c r="J42" s="255"/>
      <c r="K42" s="256"/>
      <c r="L42" s="257">
        <f>SUM(H42:K42)</f>
        <v>0</v>
      </c>
      <c r="M42" s="252"/>
    </row>
    <row r="43" spans="1:13" ht="13.5" customHeight="1" x14ac:dyDescent="0.25">
      <c r="A43" s="188"/>
      <c r="B43" s="189" t="str">
        <f t="shared" si="5"/>
        <v/>
      </c>
      <c r="C43" s="190" t="str">
        <f t="shared" si="0"/>
        <v/>
      </c>
      <c r="D43" s="190" t="str">
        <f t="shared" si="1"/>
        <v/>
      </c>
      <c r="E43" s="190" t="str">
        <f t="shared" si="2"/>
        <v/>
      </c>
      <c r="F43" s="190" t="str">
        <f t="shared" si="3"/>
        <v/>
      </c>
      <c r="G43" s="190" t="str">
        <f t="shared" si="4"/>
        <v/>
      </c>
      <c r="H43" s="255"/>
      <c r="I43" s="256"/>
      <c r="J43" s="255"/>
      <c r="K43" s="256"/>
      <c r="L43" s="257"/>
      <c r="M43" s="254"/>
    </row>
  </sheetData>
  <mergeCells count="94">
    <mergeCell ref="C26:M26"/>
    <mergeCell ref="C29:M29"/>
    <mergeCell ref="C32:M32"/>
    <mergeCell ref="C35:M35"/>
    <mergeCell ref="C38:M38"/>
    <mergeCell ref="M27:M28"/>
    <mergeCell ref="H30:H31"/>
    <mergeCell ref="I30:I31"/>
    <mergeCell ref="J30:J31"/>
    <mergeCell ref="K30:K31"/>
    <mergeCell ref="L30:L31"/>
    <mergeCell ref="M30:M31"/>
    <mergeCell ref="H27:H28"/>
    <mergeCell ref="I27:I28"/>
    <mergeCell ref="J27:J28"/>
    <mergeCell ref="K27:K28"/>
    <mergeCell ref="C8:M8"/>
    <mergeCell ref="C11:M11"/>
    <mergeCell ref="C14:M14"/>
    <mergeCell ref="C17:M17"/>
    <mergeCell ref="C20:M20"/>
    <mergeCell ref="M9:M10"/>
    <mergeCell ref="H12:H13"/>
    <mergeCell ref="I12:I13"/>
    <mergeCell ref="J12:J13"/>
    <mergeCell ref="K12:K13"/>
    <mergeCell ref="L12:L13"/>
    <mergeCell ref="M12:M13"/>
    <mergeCell ref="H9:H10"/>
    <mergeCell ref="I9:I10"/>
    <mergeCell ref="J9:J10"/>
    <mergeCell ref="K9:K10"/>
    <mergeCell ref="L9:L10"/>
    <mergeCell ref="M15:M16"/>
    <mergeCell ref="H18:H19"/>
    <mergeCell ref="A3:B3"/>
    <mergeCell ref="C3:G3"/>
    <mergeCell ref="H3:M3"/>
    <mergeCell ref="C5:M5"/>
    <mergeCell ref="H6:H7"/>
    <mergeCell ref="I6:I7"/>
    <mergeCell ref="J6:J7"/>
    <mergeCell ref="K6:K7"/>
    <mergeCell ref="L6:L7"/>
    <mergeCell ref="M6:M7"/>
    <mergeCell ref="I18:I19"/>
    <mergeCell ref="J18:J19"/>
    <mergeCell ref="K18:K19"/>
    <mergeCell ref="L18:L19"/>
    <mergeCell ref="M18:M19"/>
    <mergeCell ref="H15:H16"/>
    <mergeCell ref="I15:I16"/>
    <mergeCell ref="J15:J16"/>
    <mergeCell ref="K15:K16"/>
    <mergeCell ref="L15:L16"/>
    <mergeCell ref="M21:M22"/>
    <mergeCell ref="H24:H25"/>
    <mergeCell ref="I24:I25"/>
    <mergeCell ref="J24:J25"/>
    <mergeCell ref="K24:K25"/>
    <mergeCell ref="L24:L25"/>
    <mergeCell ref="M24:M25"/>
    <mergeCell ref="H21:H22"/>
    <mergeCell ref="I21:I22"/>
    <mergeCell ref="J21:J22"/>
    <mergeCell ref="K21:K22"/>
    <mergeCell ref="L21:L22"/>
    <mergeCell ref="C23:M23"/>
    <mergeCell ref="L27:L28"/>
    <mergeCell ref="M33:M34"/>
    <mergeCell ref="H36:H37"/>
    <mergeCell ref="I36:I37"/>
    <mergeCell ref="J36:J37"/>
    <mergeCell ref="K36:K37"/>
    <mergeCell ref="L36:L37"/>
    <mergeCell ref="M36:M37"/>
    <mergeCell ref="H33:H34"/>
    <mergeCell ref="I33:I34"/>
    <mergeCell ref="J33:J34"/>
    <mergeCell ref="K33:K34"/>
    <mergeCell ref="L33:L34"/>
    <mergeCell ref="M39:M40"/>
    <mergeCell ref="H42:H43"/>
    <mergeCell ref="I42:I43"/>
    <mergeCell ref="J42:J43"/>
    <mergeCell ref="K42:K43"/>
    <mergeCell ref="L42:L43"/>
    <mergeCell ref="M42:M43"/>
    <mergeCell ref="H39:H40"/>
    <mergeCell ref="I39:I40"/>
    <mergeCell ref="J39:J40"/>
    <mergeCell ref="K39:K40"/>
    <mergeCell ref="L39:L40"/>
    <mergeCell ref="C41:M41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3" orientation="landscape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3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2.75" x14ac:dyDescent="0.2"/>
  <cols>
    <col min="1" max="2" width="4.7109375" style="6" customWidth="1"/>
    <col min="3" max="3" width="10.7109375" style="6" customWidth="1"/>
    <col min="4" max="4" width="3.85546875" style="8" bestFit="1" customWidth="1"/>
    <col min="5" max="5" width="20.7109375" style="8" customWidth="1"/>
    <col min="6" max="6" width="8.7109375" style="8" customWidth="1"/>
    <col min="7" max="7" width="20.7109375" style="8" customWidth="1"/>
    <col min="8" max="8" width="8.7109375" style="8" customWidth="1"/>
    <col min="9" max="9" width="20.7109375" style="8" customWidth="1"/>
    <col min="10" max="10" width="9.85546875" style="6" bestFit="1" customWidth="1"/>
    <col min="11" max="11" width="5" style="6" bestFit="1" customWidth="1"/>
    <col min="12" max="16384" width="11.42578125" style="6"/>
  </cols>
  <sheetData>
    <row r="1" spans="1:11" ht="15" x14ac:dyDescent="0.25">
      <c r="A1" s="61" t="str">
        <f>Stammdaten!A20</f>
        <v>THS Wettkampf (VPS Langen / HSVRM / Kreisgruppe 4) am: 12.09.2021</v>
      </c>
      <c r="B1" s="37"/>
      <c r="C1" s="37"/>
      <c r="D1" s="37"/>
      <c r="E1" s="37"/>
      <c r="F1" s="37"/>
      <c r="G1" s="37"/>
      <c r="H1" s="98"/>
      <c r="I1" s="37"/>
      <c r="J1" s="37"/>
      <c r="K1" s="37"/>
    </row>
    <row r="2" spans="1:11" x14ac:dyDescent="0.2">
      <c r="A2" s="58" t="str">
        <f>Stammdaten!A21</f>
        <v xml:space="preserve">PL: Stefan Baumann LR THS: Ingeborg Klingeberger Elke Herdel  </v>
      </c>
      <c r="B2" s="38"/>
      <c r="C2" s="38"/>
      <c r="D2" s="38"/>
      <c r="E2" s="38"/>
      <c r="F2" s="38"/>
      <c r="G2" s="38"/>
      <c r="H2" s="99"/>
      <c r="I2" s="38"/>
      <c r="J2" s="38"/>
      <c r="K2" s="38"/>
    </row>
    <row r="3" spans="1:11" ht="15.75" x14ac:dyDescent="0.25">
      <c r="A3" s="278" t="str">
        <f>"K.O.-CUP (Anzahl: "&amp;COUNT(A5:A36)&amp;")"</f>
        <v>K.O.-CUP (Anzahl: 0)</v>
      </c>
      <c r="B3" s="279"/>
      <c r="C3" s="280"/>
      <c r="D3" s="276" t="s">
        <v>24</v>
      </c>
      <c r="E3" s="281"/>
      <c r="F3" s="281"/>
      <c r="G3" s="281"/>
      <c r="H3" s="281"/>
      <c r="I3" s="277"/>
      <c r="J3" s="276" t="s">
        <v>26</v>
      </c>
      <c r="K3" s="277"/>
    </row>
    <row r="4" spans="1:11" ht="20.100000000000001" customHeight="1" x14ac:dyDescent="0.2">
      <c r="A4" s="4" t="s">
        <v>12</v>
      </c>
      <c r="B4" s="4" t="s">
        <v>25</v>
      </c>
      <c r="C4" s="9" t="s">
        <v>39</v>
      </c>
      <c r="D4" s="4" t="s">
        <v>13</v>
      </c>
      <c r="E4" s="5" t="s">
        <v>111</v>
      </c>
      <c r="F4" s="5" t="s">
        <v>108</v>
      </c>
      <c r="G4" s="5" t="s">
        <v>3</v>
      </c>
      <c r="H4" s="5" t="s">
        <v>109</v>
      </c>
      <c r="I4" s="5" t="s">
        <v>110</v>
      </c>
      <c r="J4" s="9" t="s">
        <v>21</v>
      </c>
      <c r="K4" s="9" t="s">
        <v>9</v>
      </c>
    </row>
    <row r="5" spans="1:11" ht="15" customHeight="1" x14ac:dyDescent="0.25">
      <c r="A5" s="176"/>
      <c r="B5" s="177"/>
      <c r="C5" s="178" t="s">
        <v>39</v>
      </c>
      <c r="D5" s="179" t="str">
        <f t="shared" ref="D5:D36" si="0">IF(A5="","",VLOOKUP(A5,Matrix,3,FALSE))</f>
        <v/>
      </c>
      <c r="E5" s="173" t="str">
        <f t="shared" ref="E5" si="1">IF(A5="","",VLOOKUP(A5,Matrix,12,FALSE))</f>
        <v/>
      </c>
      <c r="F5" s="174" t="str">
        <f t="shared" ref="F5" si="2">IF(A5="","",VLOOKUP(A5,Matrix,8,FALSE))</f>
        <v/>
      </c>
      <c r="G5" s="174" t="str">
        <f t="shared" ref="G5" si="3">IF(A5="","",VLOOKUP(A5,Matrix,9,FALSE))</f>
        <v/>
      </c>
      <c r="H5" s="174" t="str">
        <f t="shared" ref="H5" si="4">IF(A5="","",VLOOKUP(A5,Matrix,10,FALSE))</f>
        <v/>
      </c>
      <c r="I5" s="175" t="str">
        <f t="shared" ref="I5" si="5">IF(A5="","",VLOOKUP(A5,Matrix,6,FALSE)&amp;" / "&amp;VLOOKUP(A5,Matrix,7,FALSE))</f>
        <v/>
      </c>
      <c r="J5" s="178">
        <v>0</v>
      </c>
      <c r="K5" s="178"/>
    </row>
    <row r="6" spans="1:11" ht="15" customHeight="1" x14ac:dyDescent="0.25">
      <c r="A6" s="176"/>
      <c r="B6" s="177"/>
      <c r="C6" s="178" t="s">
        <v>77</v>
      </c>
      <c r="D6" s="179" t="str">
        <f t="shared" si="0"/>
        <v/>
      </c>
      <c r="E6" s="173" t="str">
        <f t="shared" ref="E6:E33" si="6">IF(A6="","",VLOOKUP(A6,Matrix,12,FALSE))</f>
        <v/>
      </c>
      <c r="F6" s="174" t="str">
        <f t="shared" ref="F6:F33" si="7">IF(A6="","",VLOOKUP(A6,Matrix,8,FALSE))</f>
        <v/>
      </c>
      <c r="G6" s="174" t="str">
        <f t="shared" ref="G6:G33" si="8">IF(A6="","",VLOOKUP(A6,Matrix,9,FALSE))</f>
        <v/>
      </c>
      <c r="H6" s="174" t="str">
        <f t="shared" ref="H6:H33" si="9">IF(A6="","",VLOOKUP(A6,Matrix,10,FALSE))</f>
        <v/>
      </c>
      <c r="I6" s="175" t="str">
        <f t="shared" ref="I6:I33" si="10">IF(A6="","",VLOOKUP(A6,Matrix,6,FALSE)&amp;" / "&amp;VLOOKUP(A6,Matrix,7,FALSE))</f>
        <v/>
      </c>
      <c r="J6" s="178">
        <v>0</v>
      </c>
      <c r="K6" s="178"/>
    </row>
    <row r="7" spans="1:11" ht="15" customHeight="1" x14ac:dyDescent="0.25">
      <c r="A7" s="176"/>
      <c r="B7" s="177"/>
      <c r="C7" s="178" t="s">
        <v>78</v>
      </c>
      <c r="D7" s="179" t="str">
        <f t="shared" si="0"/>
        <v/>
      </c>
      <c r="E7" s="173" t="str">
        <f t="shared" si="6"/>
        <v/>
      </c>
      <c r="F7" s="174" t="str">
        <f t="shared" si="7"/>
        <v/>
      </c>
      <c r="G7" s="174" t="str">
        <f t="shared" si="8"/>
        <v/>
      </c>
      <c r="H7" s="174" t="str">
        <f t="shared" si="9"/>
        <v/>
      </c>
      <c r="I7" s="175" t="str">
        <f t="shared" si="10"/>
        <v/>
      </c>
      <c r="J7" s="178">
        <v>0</v>
      </c>
      <c r="K7" s="178"/>
    </row>
    <row r="8" spans="1:11" ht="15" customHeight="1" x14ac:dyDescent="0.25">
      <c r="A8" s="176"/>
      <c r="B8" s="180"/>
      <c r="C8" s="178" t="s">
        <v>79</v>
      </c>
      <c r="D8" s="179" t="str">
        <f t="shared" si="0"/>
        <v/>
      </c>
      <c r="E8" s="173" t="str">
        <f t="shared" si="6"/>
        <v/>
      </c>
      <c r="F8" s="174" t="str">
        <f t="shared" si="7"/>
        <v/>
      </c>
      <c r="G8" s="174" t="str">
        <f t="shared" si="8"/>
        <v/>
      </c>
      <c r="H8" s="174" t="str">
        <f t="shared" si="9"/>
        <v/>
      </c>
      <c r="I8" s="175" t="str">
        <f t="shared" si="10"/>
        <v/>
      </c>
      <c r="J8" s="178">
        <v>0</v>
      </c>
      <c r="K8" s="178"/>
    </row>
    <row r="9" spans="1:11" ht="15" customHeight="1" x14ac:dyDescent="0.25">
      <c r="A9" s="176"/>
      <c r="B9" s="180"/>
      <c r="C9" s="178"/>
      <c r="D9" s="179" t="str">
        <f t="shared" si="0"/>
        <v/>
      </c>
      <c r="E9" s="173" t="str">
        <f t="shared" si="6"/>
        <v/>
      </c>
      <c r="F9" s="174" t="str">
        <f t="shared" si="7"/>
        <v/>
      </c>
      <c r="G9" s="174" t="str">
        <f t="shared" si="8"/>
        <v/>
      </c>
      <c r="H9" s="174" t="str">
        <f t="shared" si="9"/>
        <v/>
      </c>
      <c r="I9" s="175" t="str">
        <f t="shared" si="10"/>
        <v/>
      </c>
      <c r="J9" s="178">
        <v>0</v>
      </c>
      <c r="K9" s="178"/>
    </row>
    <row r="10" spans="1:11" ht="15" customHeight="1" x14ac:dyDescent="0.25">
      <c r="A10" s="176"/>
      <c r="B10" s="180"/>
      <c r="C10" s="178"/>
      <c r="D10" s="179" t="str">
        <f t="shared" si="0"/>
        <v/>
      </c>
      <c r="E10" s="173" t="str">
        <f t="shared" si="6"/>
        <v/>
      </c>
      <c r="F10" s="174" t="str">
        <f t="shared" si="7"/>
        <v/>
      </c>
      <c r="G10" s="174" t="str">
        <f t="shared" si="8"/>
        <v/>
      </c>
      <c r="H10" s="174" t="str">
        <f t="shared" si="9"/>
        <v/>
      </c>
      <c r="I10" s="175" t="str">
        <f t="shared" si="10"/>
        <v/>
      </c>
      <c r="J10" s="178">
        <v>0</v>
      </c>
      <c r="K10" s="178"/>
    </row>
    <row r="11" spans="1:11" ht="15" customHeight="1" x14ac:dyDescent="0.25">
      <c r="A11" s="176"/>
      <c r="B11" s="180"/>
      <c r="C11" s="178"/>
      <c r="D11" s="179" t="str">
        <f t="shared" si="0"/>
        <v/>
      </c>
      <c r="E11" s="173" t="str">
        <f t="shared" si="6"/>
        <v/>
      </c>
      <c r="F11" s="174" t="str">
        <f t="shared" si="7"/>
        <v/>
      </c>
      <c r="G11" s="174" t="str">
        <f t="shared" si="8"/>
        <v/>
      </c>
      <c r="H11" s="174" t="str">
        <f t="shared" si="9"/>
        <v/>
      </c>
      <c r="I11" s="175" t="str">
        <f t="shared" si="10"/>
        <v/>
      </c>
      <c r="J11" s="178">
        <v>0</v>
      </c>
      <c r="K11" s="178"/>
    </row>
    <row r="12" spans="1:11" ht="15" customHeight="1" x14ac:dyDescent="0.25">
      <c r="A12" s="176"/>
      <c r="B12" s="180"/>
      <c r="C12" s="178"/>
      <c r="D12" s="179" t="str">
        <f t="shared" si="0"/>
        <v/>
      </c>
      <c r="E12" s="173" t="str">
        <f t="shared" si="6"/>
        <v/>
      </c>
      <c r="F12" s="174" t="str">
        <f t="shared" si="7"/>
        <v/>
      </c>
      <c r="G12" s="174" t="str">
        <f t="shared" si="8"/>
        <v/>
      </c>
      <c r="H12" s="174" t="str">
        <f t="shared" si="9"/>
        <v/>
      </c>
      <c r="I12" s="175" t="str">
        <f t="shared" si="10"/>
        <v/>
      </c>
      <c r="J12" s="178">
        <v>0</v>
      </c>
      <c r="K12" s="178"/>
    </row>
    <row r="13" spans="1:11" ht="15" customHeight="1" x14ac:dyDescent="0.25">
      <c r="A13" s="176"/>
      <c r="B13" s="180"/>
      <c r="C13" s="178"/>
      <c r="D13" s="179" t="str">
        <f t="shared" si="0"/>
        <v/>
      </c>
      <c r="E13" s="173" t="str">
        <f t="shared" si="6"/>
        <v/>
      </c>
      <c r="F13" s="174" t="str">
        <f t="shared" si="7"/>
        <v/>
      </c>
      <c r="G13" s="174" t="str">
        <f t="shared" si="8"/>
        <v/>
      </c>
      <c r="H13" s="174" t="str">
        <f t="shared" si="9"/>
        <v/>
      </c>
      <c r="I13" s="175" t="str">
        <f t="shared" si="10"/>
        <v/>
      </c>
      <c r="J13" s="178">
        <v>0</v>
      </c>
      <c r="K13" s="178"/>
    </row>
    <row r="14" spans="1:11" ht="15" customHeight="1" x14ac:dyDescent="0.25">
      <c r="A14" s="176"/>
      <c r="B14" s="180"/>
      <c r="C14" s="178"/>
      <c r="D14" s="179" t="str">
        <f t="shared" si="0"/>
        <v/>
      </c>
      <c r="E14" s="173" t="str">
        <f t="shared" si="6"/>
        <v/>
      </c>
      <c r="F14" s="174" t="str">
        <f t="shared" si="7"/>
        <v/>
      </c>
      <c r="G14" s="174" t="str">
        <f t="shared" si="8"/>
        <v/>
      </c>
      <c r="H14" s="174" t="str">
        <f t="shared" si="9"/>
        <v/>
      </c>
      <c r="I14" s="175" t="str">
        <f t="shared" si="10"/>
        <v/>
      </c>
      <c r="J14" s="178">
        <v>0</v>
      </c>
      <c r="K14" s="178"/>
    </row>
    <row r="15" spans="1:11" ht="15" customHeight="1" x14ac:dyDescent="0.25">
      <c r="A15" s="176"/>
      <c r="B15" s="180"/>
      <c r="C15" s="178"/>
      <c r="D15" s="179" t="str">
        <f t="shared" si="0"/>
        <v/>
      </c>
      <c r="E15" s="173" t="str">
        <f t="shared" si="6"/>
        <v/>
      </c>
      <c r="F15" s="174" t="str">
        <f t="shared" si="7"/>
        <v/>
      </c>
      <c r="G15" s="174" t="str">
        <f t="shared" si="8"/>
        <v/>
      </c>
      <c r="H15" s="174" t="str">
        <f t="shared" si="9"/>
        <v/>
      </c>
      <c r="I15" s="175" t="str">
        <f t="shared" si="10"/>
        <v/>
      </c>
      <c r="J15" s="178">
        <v>0</v>
      </c>
      <c r="K15" s="178"/>
    </row>
    <row r="16" spans="1:11" ht="15" customHeight="1" x14ac:dyDescent="0.25">
      <c r="A16" s="176"/>
      <c r="B16" s="180"/>
      <c r="C16" s="178"/>
      <c r="D16" s="179" t="str">
        <f t="shared" si="0"/>
        <v/>
      </c>
      <c r="E16" s="173" t="str">
        <f t="shared" si="6"/>
        <v/>
      </c>
      <c r="F16" s="174" t="str">
        <f t="shared" si="7"/>
        <v/>
      </c>
      <c r="G16" s="174" t="str">
        <f t="shared" si="8"/>
        <v/>
      </c>
      <c r="H16" s="174" t="str">
        <f t="shared" si="9"/>
        <v/>
      </c>
      <c r="I16" s="175" t="str">
        <f t="shared" si="10"/>
        <v/>
      </c>
      <c r="J16" s="178">
        <v>0</v>
      </c>
      <c r="K16" s="178"/>
    </row>
    <row r="17" spans="1:11" ht="15" customHeight="1" x14ac:dyDescent="0.25">
      <c r="A17" s="176"/>
      <c r="B17" s="180"/>
      <c r="C17" s="178"/>
      <c r="D17" s="179" t="str">
        <f t="shared" si="0"/>
        <v/>
      </c>
      <c r="E17" s="173" t="str">
        <f t="shared" si="6"/>
        <v/>
      </c>
      <c r="F17" s="174" t="str">
        <f t="shared" si="7"/>
        <v/>
      </c>
      <c r="G17" s="174" t="str">
        <f t="shared" si="8"/>
        <v/>
      </c>
      <c r="H17" s="174" t="str">
        <f t="shared" si="9"/>
        <v/>
      </c>
      <c r="I17" s="175" t="str">
        <f t="shared" si="10"/>
        <v/>
      </c>
      <c r="J17" s="178">
        <v>0</v>
      </c>
      <c r="K17" s="178"/>
    </row>
    <row r="18" spans="1:11" ht="15" customHeight="1" x14ac:dyDescent="0.25">
      <c r="A18" s="176"/>
      <c r="B18" s="180"/>
      <c r="C18" s="178"/>
      <c r="D18" s="179" t="str">
        <f t="shared" si="0"/>
        <v/>
      </c>
      <c r="E18" s="173" t="str">
        <f t="shared" si="6"/>
        <v/>
      </c>
      <c r="F18" s="174" t="str">
        <f t="shared" si="7"/>
        <v/>
      </c>
      <c r="G18" s="174" t="str">
        <f t="shared" si="8"/>
        <v/>
      </c>
      <c r="H18" s="174" t="str">
        <f t="shared" si="9"/>
        <v/>
      </c>
      <c r="I18" s="175" t="str">
        <f t="shared" si="10"/>
        <v/>
      </c>
      <c r="J18" s="178">
        <v>0</v>
      </c>
      <c r="K18" s="178"/>
    </row>
    <row r="19" spans="1:11" ht="15" customHeight="1" x14ac:dyDescent="0.25">
      <c r="A19" s="176"/>
      <c r="B19" s="180"/>
      <c r="C19" s="178"/>
      <c r="D19" s="179" t="str">
        <f t="shared" si="0"/>
        <v/>
      </c>
      <c r="E19" s="173" t="str">
        <f t="shared" si="6"/>
        <v/>
      </c>
      <c r="F19" s="174" t="str">
        <f t="shared" si="7"/>
        <v/>
      </c>
      <c r="G19" s="174" t="str">
        <f t="shared" si="8"/>
        <v/>
      </c>
      <c r="H19" s="174" t="str">
        <f t="shared" si="9"/>
        <v/>
      </c>
      <c r="I19" s="175" t="str">
        <f t="shared" si="10"/>
        <v/>
      </c>
      <c r="J19" s="178">
        <v>0</v>
      </c>
      <c r="K19" s="178"/>
    </row>
    <row r="20" spans="1:11" ht="15" customHeight="1" x14ac:dyDescent="0.25">
      <c r="A20" s="176"/>
      <c r="B20" s="180"/>
      <c r="C20" s="178"/>
      <c r="D20" s="179" t="str">
        <f t="shared" si="0"/>
        <v/>
      </c>
      <c r="E20" s="173" t="str">
        <f t="shared" si="6"/>
        <v/>
      </c>
      <c r="F20" s="174" t="str">
        <f t="shared" si="7"/>
        <v/>
      </c>
      <c r="G20" s="174" t="str">
        <f t="shared" si="8"/>
        <v/>
      </c>
      <c r="H20" s="174" t="str">
        <f t="shared" si="9"/>
        <v/>
      </c>
      <c r="I20" s="175" t="str">
        <f t="shared" si="10"/>
        <v/>
      </c>
      <c r="J20" s="178">
        <v>0</v>
      </c>
      <c r="K20" s="178"/>
    </row>
    <row r="21" spans="1:11" ht="15" customHeight="1" x14ac:dyDescent="0.25">
      <c r="A21" s="176"/>
      <c r="B21" s="180"/>
      <c r="C21" s="178"/>
      <c r="D21" s="179" t="str">
        <f t="shared" si="0"/>
        <v/>
      </c>
      <c r="E21" s="173" t="str">
        <f t="shared" si="6"/>
        <v/>
      </c>
      <c r="F21" s="174" t="str">
        <f t="shared" si="7"/>
        <v/>
      </c>
      <c r="G21" s="174" t="str">
        <f t="shared" si="8"/>
        <v/>
      </c>
      <c r="H21" s="174" t="str">
        <f t="shared" si="9"/>
        <v/>
      </c>
      <c r="I21" s="175" t="str">
        <f t="shared" si="10"/>
        <v/>
      </c>
      <c r="J21" s="178">
        <v>0</v>
      </c>
      <c r="K21" s="178"/>
    </row>
    <row r="22" spans="1:11" ht="15" customHeight="1" x14ac:dyDescent="0.25">
      <c r="A22" s="176"/>
      <c r="B22" s="180"/>
      <c r="C22" s="178"/>
      <c r="D22" s="179" t="str">
        <f t="shared" si="0"/>
        <v/>
      </c>
      <c r="E22" s="173" t="str">
        <f t="shared" si="6"/>
        <v/>
      </c>
      <c r="F22" s="174" t="str">
        <f t="shared" si="7"/>
        <v/>
      </c>
      <c r="G22" s="174" t="str">
        <f t="shared" si="8"/>
        <v/>
      </c>
      <c r="H22" s="174" t="str">
        <f t="shared" si="9"/>
        <v/>
      </c>
      <c r="I22" s="175" t="str">
        <f t="shared" si="10"/>
        <v/>
      </c>
      <c r="J22" s="178">
        <v>0</v>
      </c>
      <c r="K22" s="178"/>
    </row>
    <row r="23" spans="1:11" ht="15" customHeight="1" x14ac:dyDescent="0.25">
      <c r="A23" s="176"/>
      <c r="B23" s="180"/>
      <c r="C23" s="178"/>
      <c r="D23" s="179" t="str">
        <f t="shared" si="0"/>
        <v/>
      </c>
      <c r="E23" s="173" t="str">
        <f t="shared" si="6"/>
        <v/>
      </c>
      <c r="F23" s="174" t="str">
        <f t="shared" si="7"/>
        <v/>
      </c>
      <c r="G23" s="174" t="str">
        <f t="shared" si="8"/>
        <v/>
      </c>
      <c r="H23" s="174" t="str">
        <f t="shared" si="9"/>
        <v/>
      </c>
      <c r="I23" s="175" t="str">
        <f t="shared" si="10"/>
        <v/>
      </c>
      <c r="J23" s="178">
        <v>0</v>
      </c>
      <c r="K23" s="178"/>
    </row>
    <row r="24" spans="1:11" ht="15" customHeight="1" x14ac:dyDescent="0.25">
      <c r="A24" s="176"/>
      <c r="B24" s="180"/>
      <c r="C24" s="178"/>
      <c r="D24" s="179" t="str">
        <f t="shared" si="0"/>
        <v/>
      </c>
      <c r="E24" s="173" t="str">
        <f t="shared" si="6"/>
        <v/>
      </c>
      <c r="F24" s="174" t="str">
        <f t="shared" si="7"/>
        <v/>
      </c>
      <c r="G24" s="174" t="str">
        <f t="shared" si="8"/>
        <v/>
      </c>
      <c r="H24" s="174" t="str">
        <f t="shared" si="9"/>
        <v/>
      </c>
      <c r="I24" s="175" t="str">
        <f t="shared" si="10"/>
        <v/>
      </c>
      <c r="J24" s="178">
        <v>0</v>
      </c>
      <c r="K24" s="178"/>
    </row>
    <row r="25" spans="1:11" ht="15" customHeight="1" x14ac:dyDescent="0.25">
      <c r="A25" s="176"/>
      <c r="B25" s="180"/>
      <c r="C25" s="178"/>
      <c r="D25" s="179" t="str">
        <f t="shared" si="0"/>
        <v/>
      </c>
      <c r="E25" s="173" t="str">
        <f t="shared" si="6"/>
        <v/>
      </c>
      <c r="F25" s="174" t="str">
        <f t="shared" si="7"/>
        <v/>
      </c>
      <c r="G25" s="174" t="str">
        <f t="shared" si="8"/>
        <v/>
      </c>
      <c r="H25" s="174" t="str">
        <f t="shared" si="9"/>
        <v/>
      </c>
      <c r="I25" s="175" t="str">
        <f t="shared" si="10"/>
        <v/>
      </c>
      <c r="J25" s="178">
        <v>0</v>
      </c>
      <c r="K25" s="178"/>
    </row>
    <row r="26" spans="1:11" ht="15" customHeight="1" x14ac:dyDescent="0.25">
      <c r="A26" s="176"/>
      <c r="B26" s="180"/>
      <c r="C26" s="178"/>
      <c r="D26" s="179" t="str">
        <f t="shared" si="0"/>
        <v/>
      </c>
      <c r="E26" s="173" t="str">
        <f t="shared" si="6"/>
        <v/>
      </c>
      <c r="F26" s="174" t="str">
        <f t="shared" si="7"/>
        <v/>
      </c>
      <c r="G26" s="174" t="str">
        <f t="shared" si="8"/>
        <v/>
      </c>
      <c r="H26" s="174" t="str">
        <f t="shared" si="9"/>
        <v/>
      </c>
      <c r="I26" s="175" t="str">
        <f t="shared" si="10"/>
        <v/>
      </c>
      <c r="J26" s="178">
        <v>0</v>
      </c>
      <c r="K26" s="178"/>
    </row>
    <row r="27" spans="1:11" ht="15" customHeight="1" x14ac:dyDescent="0.25">
      <c r="A27" s="176"/>
      <c r="B27" s="180"/>
      <c r="C27" s="178"/>
      <c r="D27" s="179" t="str">
        <f t="shared" si="0"/>
        <v/>
      </c>
      <c r="E27" s="173" t="str">
        <f t="shared" si="6"/>
        <v/>
      </c>
      <c r="F27" s="174" t="str">
        <f t="shared" si="7"/>
        <v/>
      </c>
      <c r="G27" s="174" t="str">
        <f t="shared" si="8"/>
        <v/>
      </c>
      <c r="H27" s="174" t="str">
        <f t="shared" si="9"/>
        <v/>
      </c>
      <c r="I27" s="175" t="str">
        <f t="shared" si="10"/>
        <v/>
      </c>
      <c r="J27" s="178">
        <v>0</v>
      </c>
      <c r="K27" s="178"/>
    </row>
    <row r="28" spans="1:11" ht="15" customHeight="1" x14ac:dyDescent="0.25">
      <c r="A28" s="176"/>
      <c r="B28" s="180"/>
      <c r="C28" s="178"/>
      <c r="D28" s="179" t="str">
        <f t="shared" si="0"/>
        <v/>
      </c>
      <c r="E28" s="173" t="str">
        <f t="shared" si="6"/>
        <v/>
      </c>
      <c r="F28" s="174" t="str">
        <f t="shared" si="7"/>
        <v/>
      </c>
      <c r="G28" s="174" t="str">
        <f t="shared" si="8"/>
        <v/>
      </c>
      <c r="H28" s="174" t="str">
        <f t="shared" si="9"/>
        <v/>
      </c>
      <c r="I28" s="175" t="str">
        <f t="shared" si="10"/>
        <v/>
      </c>
      <c r="J28" s="178">
        <v>0</v>
      </c>
      <c r="K28" s="178"/>
    </row>
    <row r="29" spans="1:11" ht="15" customHeight="1" x14ac:dyDescent="0.25">
      <c r="A29" s="176"/>
      <c r="B29" s="180"/>
      <c r="C29" s="178"/>
      <c r="D29" s="179" t="str">
        <f t="shared" si="0"/>
        <v/>
      </c>
      <c r="E29" s="173" t="str">
        <f t="shared" si="6"/>
        <v/>
      </c>
      <c r="F29" s="174" t="str">
        <f t="shared" si="7"/>
        <v/>
      </c>
      <c r="G29" s="174" t="str">
        <f t="shared" si="8"/>
        <v/>
      </c>
      <c r="H29" s="174" t="str">
        <f t="shared" si="9"/>
        <v/>
      </c>
      <c r="I29" s="175" t="str">
        <f t="shared" si="10"/>
        <v/>
      </c>
      <c r="J29" s="178">
        <v>0</v>
      </c>
      <c r="K29" s="178"/>
    </row>
    <row r="30" spans="1:11" ht="15" customHeight="1" x14ac:dyDescent="0.25">
      <c r="A30" s="176"/>
      <c r="B30" s="180"/>
      <c r="C30" s="178"/>
      <c r="D30" s="179" t="str">
        <f t="shared" si="0"/>
        <v/>
      </c>
      <c r="E30" s="173" t="str">
        <f t="shared" si="6"/>
        <v/>
      </c>
      <c r="F30" s="174" t="str">
        <f t="shared" si="7"/>
        <v/>
      </c>
      <c r="G30" s="174" t="str">
        <f t="shared" si="8"/>
        <v/>
      </c>
      <c r="H30" s="174" t="str">
        <f t="shared" si="9"/>
        <v/>
      </c>
      <c r="I30" s="175" t="str">
        <f t="shared" si="10"/>
        <v/>
      </c>
      <c r="J30" s="178">
        <v>0</v>
      </c>
      <c r="K30" s="178"/>
    </row>
    <row r="31" spans="1:11" ht="15" customHeight="1" x14ac:dyDescent="0.25">
      <c r="A31" s="176"/>
      <c r="B31" s="180"/>
      <c r="C31" s="178"/>
      <c r="D31" s="179" t="str">
        <f t="shared" si="0"/>
        <v/>
      </c>
      <c r="E31" s="173" t="str">
        <f t="shared" si="6"/>
        <v/>
      </c>
      <c r="F31" s="174" t="str">
        <f t="shared" si="7"/>
        <v/>
      </c>
      <c r="G31" s="174" t="str">
        <f t="shared" si="8"/>
        <v/>
      </c>
      <c r="H31" s="174" t="str">
        <f t="shared" si="9"/>
        <v/>
      </c>
      <c r="I31" s="175" t="str">
        <f t="shared" si="10"/>
        <v/>
      </c>
      <c r="J31" s="178">
        <v>0</v>
      </c>
      <c r="K31" s="178"/>
    </row>
    <row r="32" spans="1:11" ht="15" customHeight="1" x14ac:dyDescent="0.25">
      <c r="A32" s="176"/>
      <c r="B32" s="180"/>
      <c r="C32" s="178"/>
      <c r="D32" s="179" t="str">
        <f t="shared" si="0"/>
        <v/>
      </c>
      <c r="E32" s="173" t="str">
        <f t="shared" si="6"/>
        <v/>
      </c>
      <c r="F32" s="174" t="str">
        <f t="shared" si="7"/>
        <v/>
      </c>
      <c r="G32" s="174" t="str">
        <f t="shared" si="8"/>
        <v/>
      </c>
      <c r="H32" s="174" t="str">
        <f t="shared" si="9"/>
        <v/>
      </c>
      <c r="I32" s="175" t="str">
        <f t="shared" si="10"/>
        <v/>
      </c>
      <c r="J32" s="178">
        <v>0</v>
      </c>
      <c r="K32" s="178"/>
    </row>
    <row r="33" spans="1:11" ht="15" customHeight="1" x14ac:dyDescent="0.25">
      <c r="A33" s="176"/>
      <c r="B33" s="180"/>
      <c r="C33" s="178"/>
      <c r="D33" s="179" t="str">
        <f t="shared" si="0"/>
        <v/>
      </c>
      <c r="E33" s="173" t="str">
        <f t="shared" si="6"/>
        <v/>
      </c>
      <c r="F33" s="174" t="str">
        <f t="shared" si="7"/>
        <v/>
      </c>
      <c r="G33" s="174" t="str">
        <f t="shared" si="8"/>
        <v/>
      </c>
      <c r="H33" s="174" t="str">
        <f t="shared" si="9"/>
        <v/>
      </c>
      <c r="I33" s="175" t="str">
        <f t="shared" si="10"/>
        <v/>
      </c>
      <c r="J33" s="178">
        <v>0</v>
      </c>
      <c r="K33" s="178"/>
    </row>
    <row r="34" spans="1:11" ht="15" customHeight="1" x14ac:dyDescent="0.25">
      <c r="A34" s="176"/>
      <c r="B34" s="180"/>
      <c r="C34" s="178"/>
      <c r="D34" s="179" t="str">
        <f t="shared" si="0"/>
        <v/>
      </c>
      <c r="E34" s="173" t="str">
        <f t="shared" ref="E34:E36" si="11">IF(A34="","",VLOOKUP(A34,Matrix,12,FALSE))</f>
        <v/>
      </c>
      <c r="F34" s="174" t="str">
        <f t="shared" ref="F34:F36" si="12">IF(A34="","",VLOOKUP(A34,Matrix,8,FALSE))</f>
        <v/>
      </c>
      <c r="G34" s="174" t="str">
        <f t="shared" ref="G34:G36" si="13">IF(A34="","",VLOOKUP(A34,Matrix,9,FALSE))</f>
        <v/>
      </c>
      <c r="H34" s="174" t="str">
        <f t="shared" ref="H34:H36" si="14">IF(A34="","",VLOOKUP(A34,Matrix,10,FALSE))</f>
        <v/>
      </c>
      <c r="I34" s="175" t="str">
        <f t="shared" ref="I34:I36" si="15">IF(A34="","",VLOOKUP(A34,Matrix,6,FALSE)&amp;" / "&amp;VLOOKUP(A34,Matrix,7,FALSE))</f>
        <v/>
      </c>
      <c r="J34" s="178">
        <v>0</v>
      </c>
      <c r="K34" s="178"/>
    </row>
    <row r="35" spans="1:11" ht="15" customHeight="1" x14ac:dyDescent="0.25">
      <c r="A35" s="176"/>
      <c r="B35" s="180"/>
      <c r="C35" s="178"/>
      <c r="D35" s="179" t="str">
        <f t="shared" si="0"/>
        <v/>
      </c>
      <c r="E35" s="173" t="str">
        <f t="shared" si="11"/>
        <v/>
      </c>
      <c r="F35" s="174" t="str">
        <f t="shared" si="12"/>
        <v/>
      </c>
      <c r="G35" s="174" t="str">
        <f t="shared" si="13"/>
        <v/>
      </c>
      <c r="H35" s="174" t="str">
        <f t="shared" si="14"/>
        <v/>
      </c>
      <c r="I35" s="175" t="str">
        <f t="shared" si="15"/>
        <v/>
      </c>
      <c r="J35" s="178">
        <v>0</v>
      </c>
      <c r="K35" s="178"/>
    </row>
    <row r="36" spans="1:11" ht="15" customHeight="1" x14ac:dyDescent="0.25">
      <c r="A36" s="176"/>
      <c r="B36" s="180"/>
      <c r="C36" s="178"/>
      <c r="D36" s="179" t="str">
        <f t="shared" si="0"/>
        <v/>
      </c>
      <c r="E36" s="173" t="str">
        <f t="shared" si="11"/>
        <v/>
      </c>
      <c r="F36" s="174" t="str">
        <f t="shared" si="12"/>
        <v/>
      </c>
      <c r="G36" s="174" t="str">
        <f t="shared" si="13"/>
        <v/>
      </c>
      <c r="H36" s="174" t="str">
        <f t="shared" si="14"/>
        <v/>
      </c>
      <c r="I36" s="175" t="str">
        <f t="shared" si="15"/>
        <v/>
      </c>
      <c r="J36" s="178">
        <v>0</v>
      </c>
      <c r="K36" s="178"/>
    </row>
    <row r="38" spans="1:11" x14ac:dyDescent="0.2">
      <c r="A38" s="48" t="s">
        <v>40</v>
      </c>
      <c r="B38" s="49"/>
      <c r="C38" s="49"/>
      <c r="D38" s="50"/>
      <c r="E38" s="50"/>
      <c r="F38" s="50"/>
      <c r="G38" s="50"/>
      <c r="H38" s="50"/>
      <c r="I38" s="50"/>
      <c r="J38" s="49"/>
      <c r="K38" s="51"/>
    </row>
    <row r="39" spans="1:11" x14ac:dyDescent="0.2">
      <c r="A39" s="46" t="s">
        <v>42</v>
      </c>
      <c r="B39" s="7"/>
      <c r="C39" s="7"/>
      <c r="D39" s="43"/>
      <c r="E39" s="43"/>
      <c r="F39" s="43"/>
      <c r="G39" s="43"/>
      <c r="H39" s="43"/>
      <c r="I39" s="43"/>
      <c r="J39" s="7"/>
      <c r="K39" s="44"/>
    </row>
    <row r="40" spans="1:11" x14ac:dyDescent="0.2">
      <c r="A40" s="46" t="s">
        <v>41</v>
      </c>
      <c r="B40" s="7"/>
      <c r="C40" s="7"/>
      <c r="D40" s="43"/>
      <c r="E40" s="43"/>
      <c r="F40" s="43"/>
      <c r="G40" s="43"/>
      <c r="H40" s="43"/>
      <c r="I40" s="43"/>
      <c r="J40" s="7"/>
      <c r="K40" s="44"/>
    </row>
    <row r="41" spans="1:11" x14ac:dyDescent="0.2">
      <c r="A41" s="46" t="s">
        <v>43</v>
      </c>
      <c r="B41" s="7"/>
      <c r="C41" s="7"/>
      <c r="D41" s="43"/>
      <c r="E41" s="43"/>
      <c r="F41" s="43"/>
      <c r="G41" s="43"/>
      <c r="H41" s="43"/>
      <c r="I41" s="43"/>
      <c r="J41" s="7"/>
      <c r="K41" s="44"/>
    </row>
    <row r="42" spans="1:11" x14ac:dyDescent="0.2">
      <c r="A42" s="46" t="s">
        <v>45</v>
      </c>
      <c r="B42" s="7"/>
      <c r="C42" s="7"/>
      <c r="D42" s="43"/>
      <c r="E42" s="43"/>
      <c r="F42" s="43"/>
      <c r="G42" s="43"/>
      <c r="H42" s="43"/>
      <c r="I42" s="43"/>
      <c r="J42" s="7"/>
      <c r="K42" s="44"/>
    </row>
    <row r="43" spans="1:11" x14ac:dyDescent="0.2">
      <c r="A43" s="47" t="s">
        <v>46</v>
      </c>
      <c r="B43" s="19"/>
      <c r="C43" s="19"/>
      <c r="D43" s="20"/>
      <c r="E43" s="20"/>
      <c r="F43" s="20"/>
      <c r="G43" s="20"/>
      <c r="H43" s="20"/>
      <c r="I43" s="20"/>
      <c r="J43" s="19"/>
      <c r="K43" s="45"/>
    </row>
  </sheetData>
  <mergeCells count="3">
    <mergeCell ref="J3:K3"/>
    <mergeCell ref="A3:C3"/>
    <mergeCell ref="D3:I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5" fitToHeight="0" orientation="portrait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4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2578125" defaultRowHeight="12.75" outlineLevelCol="1" x14ac:dyDescent="0.2"/>
  <cols>
    <col min="1" max="2" width="4.7109375" style="6" customWidth="1"/>
    <col min="3" max="3" width="7.28515625" style="6" bestFit="1" customWidth="1"/>
    <col min="4" max="4" width="20.7109375" style="6" customWidth="1"/>
    <col min="5" max="5" width="3.85546875" style="6" customWidth="1" outlineLevel="1"/>
    <col min="6" max="6" width="20.7109375" style="6" customWidth="1" outlineLevel="1"/>
    <col min="7" max="7" width="8.7109375" style="6" customWidth="1" outlineLevel="1"/>
    <col min="8" max="8" width="20.7109375" style="6" customWidth="1" outlineLevel="1"/>
    <col min="9" max="9" width="8.7109375" style="6" customWidth="1" outlineLevel="1"/>
    <col min="10" max="10" width="3.85546875" style="6" customWidth="1" outlineLevel="1"/>
    <col min="11" max="11" width="20.7109375" style="6" customWidth="1" outlineLevel="1"/>
    <col min="12" max="12" width="8.7109375" style="6" customWidth="1" outlineLevel="1"/>
    <col min="13" max="13" width="20.7109375" style="6" customWidth="1" outlineLevel="1"/>
    <col min="14" max="14" width="8.7109375" style="6" customWidth="1" outlineLevel="1"/>
    <col min="15" max="15" width="3.85546875" style="6" customWidth="1" outlineLevel="1"/>
    <col min="16" max="16" width="20.7109375" style="6" customWidth="1" outlineLevel="1"/>
    <col min="17" max="17" width="8.7109375" style="6" customWidth="1" outlineLevel="1"/>
    <col min="18" max="18" width="20.7109375" style="6" customWidth="1" outlineLevel="1"/>
    <col min="19" max="19" width="8.7109375" style="6" customWidth="1" outlineLevel="1"/>
    <col min="20" max="20" width="5.7109375" style="6" customWidth="1"/>
    <col min="21" max="21" width="3.7109375" style="6" customWidth="1"/>
    <col min="22" max="22" width="5.7109375" style="6" customWidth="1"/>
    <col min="23" max="23" width="3.7109375" style="6" customWidth="1"/>
    <col min="24" max="24" width="7.7109375" style="6" customWidth="1"/>
    <col min="25" max="16384" width="11.42578125" style="6"/>
  </cols>
  <sheetData>
    <row r="1" spans="1:24" ht="15.75" x14ac:dyDescent="0.25">
      <c r="A1" s="36" t="s">
        <v>138</v>
      </c>
    </row>
    <row r="2" spans="1:24" ht="15" x14ac:dyDescent="0.2">
      <c r="A2" s="59" t="s">
        <v>139</v>
      </c>
    </row>
    <row r="3" spans="1:24" s="105" customFormat="1" ht="15.75" x14ac:dyDescent="0.25">
      <c r="A3" s="278" t="str">
        <f>"CSC ERWACHSENE (Anzahl: "&amp;COUNT(A5:A28)&amp;")"</f>
        <v>CSC ERWACHSENE (Anzahl: 1)</v>
      </c>
      <c r="B3" s="279"/>
      <c r="C3" s="279"/>
      <c r="D3" s="280"/>
      <c r="E3" s="276" t="s">
        <v>24</v>
      </c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77"/>
      <c r="T3" s="276" t="s">
        <v>26</v>
      </c>
      <c r="U3" s="281"/>
      <c r="V3" s="281"/>
      <c r="W3" s="281"/>
      <c r="X3" s="277"/>
    </row>
    <row r="4" spans="1:24" ht="20.100000000000001" customHeight="1" x14ac:dyDescent="0.2">
      <c r="A4" s="180" t="s">
        <v>12</v>
      </c>
      <c r="B4" s="180" t="s">
        <v>25</v>
      </c>
      <c r="C4" s="180" t="s">
        <v>75</v>
      </c>
      <c r="D4" s="160" t="s">
        <v>124</v>
      </c>
      <c r="E4" s="180" t="s">
        <v>13</v>
      </c>
      <c r="F4" s="160" t="s">
        <v>111</v>
      </c>
      <c r="G4" s="160" t="s">
        <v>108</v>
      </c>
      <c r="H4" s="203" t="s">
        <v>3</v>
      </c>
      <c r="I4" s="202" t="s">
        <v>109</v>
      </c>
      <c r="J4" s="180" t="s">
        <v>13</v>
      </c>
      <c r="K4" s="160" t="s">
        <v>111</v>
      </c>
      <c r="L4" s="160" t="s">
        <v>108</v>
      </c>
      <c r="M4" s="203" t="s">
        <v>3</v>
      </c>
      <c r="N4" s="202" t="s">
        <v>109</v>
      </c>
      <c r="O4" s="180" t="s">
        <v>13</v>
      </c>
      <c r="P4" s="160" t="s">
        <v>111</v>
      </c>
      <c r="Q4" s="160" t="s">
        <v>108</v>
      </c>
      <c r="R4" s="203" t="s">
        <v>3</v>
      </c>
      <c r="S4" s="202" t="s">
        <v>109</v>
      </c>
      <c r="T4" s="180" t="s">
        <v>4</v>
      </c>
      <c r="U4" s="180" t="s">
        <v>5</v>
      </c>
      <c r="V4" s="180" t="s">
        <v>6</v>
      </c>
      <c r="W4" s="180" t="s">
        <v>7</v>
      </c>
      <c r="X4" s="180" t="s">
        <v>8</v>
      </c>
    </row>
    <row r="5" spans="1:24" ht="15" customHeight="1" x14ac:dyDescent="0.2">
      <c r="A5" s="181">
        <v>1</v>
      </c>
      <c r="B5" s="180">
        <v>1</v>
      </c>
      <c r="C5" s="181" t="s">
        <v>37</v>
      </c>
      <c r="D5" s="187" t="s">
        <v>125</v>
      </c>
      <c r="E5" s="181" t="s">
        <v>76</v>
      </c>
      <c r="F5" s="187" t="s">
        <v>126</v>
      </c>
      <c r="G5" s="201">
        <v>12345</v>
      </c>
      <c r="H5" s="187" t="s">
        <v>127</v>
      </c>
      <c r="I5" s="187" t="s">
        <v>128</v>
      </c>
      <c r="J5" s="181" t="s">
        <v>76</v>
      </c>
      <c r="K5" s="187" t="s">
        <v>126</v>
      </c>
      <c r="L5" s="201">
        <v>12345</v>
      </c>
      <c r="M5" s="187" t="s">
        <v>127</v>
      </c>
      <c r="N5" s="187" t="s">
        <v>128</v>
      </c>
      <c r="O5" s="181" t="s">
        <v>76</v>
      </c>
      <c r="P5" s="187" t="s">
        <v>126</v>
      </c>
      <c r="Q5" s="201">
        <v>12345</v>
      </c>
      <c r="R5" s="187" t="s">
        <v>127</v>
      </c>
      <c r="S5" s="187" t="s">
        <v>128</v>
      </c>
      <c r="T5" s="182"/>
      <c r="U5" s="181"/>
      <c r="V5" s="182"/>
      <c r="W5" s="181"/>
      <c r="X5" s="182">
        <f t="shared" ref="X5:X28" si="0">SUM(T5:W5)</f>
        <v>0</v>
      </c>
    </row>
    <row r="6" spans="1:24" ht="15" customHeight="1" x14ac:dyDescent="0.2">
      <c r="A6" s="181"/>
      <c r="B6" s="180"/>
      <c r="C6" s="181"/>
      <c r="D6" s="187"/>
      <c r="E6" s="181"/>
      <c r="F6" s="187"/>
      <c r="G6" s="201"/>
      <c r="H6" s="187"/>
      <c r="I6" s="187"/>
      <c r="J6" s="181"/>
      <c r="K6" s="187"/>
      <c r="L6" s="187"/>
      <c r="M6" s="187"/>
      <c r="N6" s="187"/>
      <c r="O6" s="181"/>
      <c r="P6" s="187"/>
      <c r="Q6" s="187"/>
      <c r="R6" s="187"/>
      <c r="S6" s="187"/>
      <c r="T6" s="182"/>
      <c r="U6" s="181"/>
      <c r="V6" s="182"/>
      <c r="W6" s="181"/>
      <c r="X6" s="182">
        <f t="shared" si="0"/>
        <v>0</v>
      </c>
    </row>
    <row r="7" spans="1:24" ht="15" customHeight="1" x14ac:dyDescent="0.2">
      <c r="A7" s="181"/>
      <c r="B7" s="180"/>
      <c r="C7" s="181"/>
      <c r="D7" s="187"/>
      <c r="E7" s="181"/>
      <c r="F7" s="187"/>
      <c r="G7" s="201"/>
      <c r="H7" s="187"/>
      <c r="I7" s="187"/>
      <c r="J7" s="181"/>
      <c r="K7" s="187"/>
      <c r="L7" s="187"/>
      <c r="M7" s="187"/>
      <c r="N7" s="187"/>
      <c r="O7" s="181"/>
      <c r="P7" s="187"/>
      <c r="Q7" s="187"/>
      <c r="R7" s="187"/>
      <c r="S7" s="187"/>
      <c r="T7" s="200"/>
      <c r="U7" s="199"/>
      <c r="V7" s="200"/>
      <c r="W7" s="199"/>
      <c r="X7" s="182">
        <f t="shared" si="0"/>
        <v>0</v>
      </c>
    </row>
    <row r="8" spans="1:24" ht="15" customHeight="1" x14ac:dyDescent="0.2">
      <c r="A8" s="181"/>
      <c r="B8" s="180"/>
      <c r="C8" s="181"/>
      <c r="D8" s="187"/>
      <c r="E8" s="181"/>
      <c r="F8" s="187"/>
      <c r="G8" s="201"/>
      <c r="H8" s="187"/>
      <c r="I8" s="187"/>
      <c r="J8" s="181"/>
      <c r="K8" s="187"/>
      <c r="L8" s="187"/>
      <c r="M8" s="187"/>
      <c r="N8" s="187"/>
      <c r="O8" s="181"/>
      <c r="P8" s="187"/>
      <c r="Q8" s="187"/>
      <c r="R8" s="187"/>
      <c r="S8" s="187"/>
      <c r="T8" s="182"/>
      <c r="U8" s="181"/>
      <c r="V8" s="182"/>
      <c r="W8" s="181"/>
      <c r="X8" s="182">
        <f t="shared" si="0"/>
        <v>0</v>
      </c>
    </row>
    <row r="9" spans="1:24" ht="15" customHeight="1" x14ac:dyDescent="0.2">
      <c r="A9" s="181"/>
      <c r="B9" s="180"/>
      <c r="C9" s="181"/>
      <c r="D9" s="187"/>
      <c r="E9" s="181"/>
      <c r="F9" s="187"/>
      <c r="G9" s="201"/>
      <c r="H9" s="187"/>
      <c r="I9" s="187"/>
      <c r="J9" s="181"/>
      <c r="K9" s="187"/>
      <c r="L9" s="187"/>
      <c r="M9" s="187"/>
      <c r="N9" s="187"/>
      <c r="O9" s="181"/>
      <c r="P9" s="187"/>
      <c r="Q9" s="187"/>
      <c r="R9" s="187"/>
      <c r="S9" s="187"/>
      <c r="T9" s="182"/>
      <c r="U9" s="181"/>
      <c r="V9" s="182"/>
      <c r="W9" s="181"/>
      <c r="X9" s="182">
        <f t="shared" si="0"/>
        <v>0</v>
      </c>
    </row>
    <row r="10" spans="1:24" ht="15" customHeight="1" x14ac:dyDescent="0.2">
      <c r="A10" s="181"/>
      <c r="B10" s="180"/>
      <c r="C10" s="181"/>
      <c r="D10" s="187"/>
      <c r="E10" s="181"/>
      <c r="F10" s="187"/>
      <c r="G10" s="201"/>
      <c r="H10" s="187"/>
      <c r="I10" s="187"/>
      <c r="J10" s="181"/>
      <c r="K10" s="187"/>
      <c r="L10" s="187"/>
      <c r="M10" s="187"/>
      <c r="N10" s="187"/>
      <c r="O10" s="181"/>
      <c r="P10" s="187"/>
      <c r="Q10" s="187"/>
      <c r="R10" s="187"/>
      <c r="S10" s="187"/>
      <c r="T10" s="182"/>
      <c r="U10" s="181"/>
      <c r="V10" s="182"/>
      <c r="W10" s="181"/>
      <c r="X10" s="182">
        <f t="shared" si="0"/>
        <v>0</v>
      </c>
    </row>
    <row r="11" spans="1:24" ht="15" customHeight="1" x14ac:dyDescent="0.2">
      <c r="A11" s="181"/>
      <c r="B11" s="180"/>
      <c r="C11" s="181"/>
      <c r="D11" s="187"/>
      <c r="E11" s="181"/>
      <c r="F11" s="187"/>
      <c r="G11" s="201"/>
      <c r="H11" s="187"/>
      <c r="I11" s="187"/>
      <c r="J11" s="181"/>
      <c r="K11" s="187"/>
      <c r="L11" s="187"/>
      <c r="M11" s="187"/>
      <c r="N11" s="187"/>
      <c r="O11" s="181"/>
      <c r="P11" s="187"/>
      <c r="Q11" s="187"/>
      <c r="R11" s="187"/>
      <c r="S11" s="187"/>
      <c r="T11" s="182"/>
      <c r="U11" s="181"/>
      <c r="V11" s="182"/>
      <c r="W11" s="181"/>
      <c r="X11" s="182">
        <f t="shared" si="0"/>
        <v>0</v>
      </c>
    </row>
    <row r="12" spans="1:24" ht="15" customHeight="1" x14ac:dyDescent="0.2">
      <c r="A12" s="181"/>
      <c r="B12" s="180"/>
      <c r="C12" s="181"/>
      <c r="D12" s="187"/>
      <c r="E12" s="181"/>
      <c r="F12" s="187"/>
      <c r="G12" s="201"/>
      <c r="H12" s="187"/>
      <c r="I12" s="187"/>
      <c r="J12" s="181"/>
      <c r="K12" s="187"/>
      <c r="L12" s="187"/>
      <c r="M12" s="187"/>
      <c r="N12" s="187"/>
      <c r="O12" s="181"/>
      <c r="P12" s="187"/>
      <c r="Q12" s="187"/>
      <c r="R12" s="187"/>
      <c r="S12" s="187"/>
      <c r="T12" s="182"/>
      <c r="U12" s="181"/>
      <c r="V12" s="182"/>
      <c r="W12" s="181"/>
      <c r="X12" s="182">
        <f t="shared" si="0"/>
        <v>0</v>
      </c>
    </row>
    <row r="13" spans="1:24" ht="15" customHeight="1" x14ac:dyDescent="0.2">
      <c r="A13" s="181"/>
      <c r="B13" s="180"/>
      <c r="C13" s="181"/>
      <c r="D13" s="187"/>
      <c r="E13" s="181"/>
      <c r="F13" s="187"/>
      <c r="G13" s="201"/>
      <c r="H13" s="187"/>
      <c r="I13" s="187"/>
      <c r="J13" s="181"/>
      <c r="K13" s="187"/>
      <c r="L13" s="187"/>
      <c r="M13" s="187"/>
      <c r="N13" s="187"/>
      <c r="O13" s="181"/>
      <c r="P13" s="187"/>
      <c r="Q13" s="187"/>
      <c r="R13" s="187"/>
      <c r="S13" s="187"/>
      <c r="T13" s="182"/>
      <c r="U13" s="181"/>
      <c r="V13" s="182"/>
      <c r="W13" s="181"/>
      <c r="X13" s="182">
        <f t="shared" si="0"/>
        <v>0</v>
      </c>
    </row>
    <row r="14" spans="1:24" ht="15" customHeight="1" x14ac:dyDescent="0.2">
      <c r="A14" s="181"/>
      <c r="B14" s="180"/>
      <c r="C14" s="181"/>
      <c r="D14" s="187"/>
      <c r="E14" s="181"/>
      <c r="F14" s="187"/>
      <c r="G14" s="201"/>
      <c r="H14" s="187"/>
      <c r="I14" s="187"/>
      <c r="J14" s="181"/>
      <c r="K14" s="187"/>
      <c r="L14" s="187"/>
      <c r="M14" s="187"/>
      <c r="N14" s="187"/>
      <c r="O14" s="181"/>
      <c r="P14" s="187"/>
      <c r="Q14" s="187"/>
      <c r="R14" s="187"/>
      <c r="S14" s="187"/>
      <c r="T14" s="182"/>
      <c r="U14" s="181"/>
      <c r="V14" s="182"/>
      <c r="W14" s="181"/>
      <c r="X14" s="182">
        <f t="shared" si="0"/>
        <v>0</v>
      </c>
    </row>
    <row r="15" spans="1:24" ht="15" customHeight="1" x14ac:dyDescent="0.2">
      <c r="A15" s="181"/>
      <c r="B15" s="180"/>
      <c r="C15" s="181"/>
      <c r="D15" s="187"/>
      <c r="E15" s="181"/>
      <c r="F15" s="187"/>
      <c r="G15" s="201"/>
      <c r="H15" s="187"/>
      <c r="I15" s="187"/>
      <c r="J15" s="181"/>
      <c r="K15" s="187"/>
      <c r="L15" s="187"/>
      <c r="M15" s="187"/>
      <c r="N15" s="187"/>
      <c r="O15" s="181"/>
      <c r="P15" s="187"/>
      <c r="Q15" s="187"/>
      <c r="R15" s="187"/>
      <c r="S15" s="187"/>
      <c r="T15" s="182"/>
      <c r="U15" s="181"/>
      <c r="V15" s="182"/>
      <c r="W15" s="181"/>
      <c r="X15" s="182">
        <f t="shared" si="0"/>
        <v>0</v>
      </c>
    </row>
    <row r="16" spans="1:24" ht="15" customHeight="1" x14ac:dyDescent="0.2">
      <c r="A16" s="181"/>
      <c r="B16" s="180"/>
      <c r="C16" s="181"/>
      <c r="D16" s="187"/>
      <c r="E16" s="181"/>
      <c r="F16" s="187"/>
      <c r="G16" s="201"/>
      <c r="H16" s="187"/>
      <c r="I16" s="187"/>
      <c r="J16" s="181"/>
      <c r="K16" s="187"/>
      <c r="L16" s="187"/>
      <c r="M16" s="187"/>
      <c r="N16" s="187"/>
      <c r="O16" s="181"/>
      <c r="P16" s="187"/>
      <c r="Q16" s="187"/>
      <c r="R16" s="187"/>
      <c r="S16" s="187"/>
      <c r="T16" s="182"/>
      <c r="U16" s="181"/>
      <c r="V16" s="182"/>
      <c r="W16" s="181"/>
      <c r="X16" s="182">
        <f t="shared" si="0"/>
        <v>0</v>
      </c>
    </row>
    <row r="17" spans="1:24" ht="15" customHeight="1" x14ac:dyDescent="0.2">
      <c r="A17" s="181"/>
      <c r="B17" s="180"/>
      <c r="C17" s="181"/>
      <c r="D17" s="187"/>
      <c r="E17" s="181"/>
      <c r="F17" s="187"/>
      <c r="G17" s="201"/>
      <c r="H17" s="187"/>
      <c r="I17" s="187"/>
      <c r="J17" s="181"/>
      <c r="K17" s="187"/>
      <c r="L17" s="187"/>
      <c r="M17" s="187"/>
      <c r="N17" s="187"/>
      <c r="O17" s="181"/>
      <c r="P17" s="187"/>
      <c r="Q17" s="187"/>
      <c r="R17" s="187"/>
      <c r="S17" s="187"/>
      <c r="T17" s="182"/>
      <c r="U17" s="181"/>
      <c r="V17" s="182"/>
      <c r="W17" s="181"/>
      <c r="X17" s="182">
        <f t="shared" si="0"/>
        <v>0</v>
      </c>
    </row>
    <row r="18" spans="1:24" ht="15" customHeight="1" x14ac:dyDescent="0.2">
      <c r="A18" s="181"/>
      <c r="B18" s="180"/>
      <c r="C18" s="181"/>
      <c r="D18" s="187"/>
      <c r="E18" s="181"/>
      <c r="F18" s="187"/>
      <c r="G18" s="201"/>
      <c r="H18" s="187"/>
      <c r="I18" s="187"/>
      <c r="J18" s="181"/>
      <c r="K18" s="187"/>
      <c r="L18" s="187"/>
      <c r="M18" s="187"/>
      <c r="N18" s="187"/>
      <c r="O18" s="181"/>
      <c r="P18" s="187"/>
      <c r="Q18" s="187"/>
      <c r="R18" s="187"/>
      <c r="S18" s="187"/>
      <c r="T18" s="182"/>
      <c r="U18" s="181"/>
      <c r="V18" s="182"/>
      <c r="W18" s="181"/>
      <c r="X18" s="182">
        <f t="shared" si="0"/>
        <v>0</v>
      </c>
    </row>
    <row r="19" spans="1:24" ht="15" customHeight="1" x14ac:dyDescent="0.2">
      <c r="A19" s="199"/>
      <c r="B19" s="206"/>
      <c r="C19" s="199"/>
      <c r="D19" s="204"/>
      <c r="E19" s="199"/>
      <c r="F19" s="204"/>
      <c r="G19" s="205"/>
      <c r="H19" s="204"/>
      <c r="I19" s="204"/>
      <c r="J19" s="199"/>
      <c r="K19" s="204"/>
      <c r="L19" s="204"/>
      <c r="M19" s="204"/>
      <c r="N19" s="204"/>
      <c r="O19" s="199"/>
      <c r="P19" s="204"/>
      <c r="Q19" s="204"/>
      <c r="R19" s="204"/>
      <c r="S19" s="204"/>
      <c r="T19" s="182"/>
      <c r="U19" s="181"/>
      <c r="V19" s="182"/>
      <c r="W19" s="181"/>
      <c r="X19" s="182">
        <f t="shared" si="0"/>
        <v>0</v>
      </c>
    </row>
    <row r="20" spans="1:24" ht="15" customHeight="1" x14ac:dyDescent="0.2">
      <c r="A20" s="199"/>
      <c r="B20" s="206"/>
      <c r="C20" s="199"/>
      <c r="D20" s="204"/>
      <c r="E20" s="199"/>
      <c r="F20" s="204"/>
      <c r="G20" s="205"/>
      <c r="H20" s="204"/>
      <c r="I20" s="204"/>
      <c r="J20" s="199"/>
      <c r="K20" s="204"/>
      <c r="L20" s="204"/>
      <c r="M20" s="204"/>
      <c r="N20" s="204"/>
      <c r="O20" s="199"/>
      <c r="P20" s="204"/>
      <c r="Q20" s="204"/>
      <c r="R20" s="204"/>
      <c r="S20" s="204"/>
      <c r="T20" s="182"/>
      <c r="U20" s="181"/>
      <c r="V20" s="182"/>
      <c r="W20" s="181"/>
      <c r="X20" s="182">
        <f t="shared" si="0"/>
        <v>0</v>
      </c>
    </row>
    <row r="21" spans="1:24" ht="15" customHeight="1" x14ac:dyDescent="0.2">
      <c r="A21" s="199"/>
      <c r="B21" s="206"/>
      <c r="C21" s="199"/>
      <c r="D21" s="204"/>
      <c r="E21" s="199"/>
      <c r="F21" s="204"/>
      <c r="G21" s="205"/>
      <c r="H21" s="204"/>
      <c r="I21" s="204"/>
      <c r="J21" s="199"/>
      <c r="K21" s="204"/>
      <c r="L21" s="204"/>
      <c r="M21" s="204"/>
      <c r="N21" s="204"/>
      <c r="O21" s="199"/>
      <c r="P21" s="204"/>
      <c r="Q21" s="204"/>
      <c r="R21" s="204"/>
      <c r="S21" s="204"/>
      <c r="T21" s="182"/>
      <c r="U21" s="181"/>
      <c r="V21" s="182"/>
      <c r="W21" s="181"/>
      <c r="X21" s="182">
        <f t="shared" si="0"/>
        <v>0</v>
      </c>
    </row>
    <row r="22" spans="1:24" ht="15" customHeight="1" x14ac:dyDescent="0.2">
      <c r="A22" s="199"/>
      <c r="B22" s="206"/>
      <c r="C22" s="199"/>
      <c r="D22" s="204"/>
      <c r="E22" s="199"/>
      <c r="F22" s="204"/>
      <c r="G22" s="205"/>
      <c r="H22" s="204"/>
      <c r="I22" s="204"/>
      <c r="J22" s="199"/>
      <c r="K22" s="204"/>
      <c r="L22" s="204"/>
      <c r="M22" s="204"/>
      <c r="N22" s="204"/>
      <c r="O22" s="199"/>
      <c r="P22" s="204"/>
      <c r="Q22" s="204"/>
      <c r="R22" s="204"/>
      <c r="S22" s="204"/>
      <c r="T22" s="182"/>
      <c r="U22" s="181"/>
      <c r="V22" s="182"/>
      <c r="W22" s="181"/>
      <c r="X22" s="182">
        <f t="shared" si="0"/>
        <v>0</v>
      </c>
    </row>
    <row r="23" spans="1:24" ht="15" customHeight="1" x14ac:dyDescent="0.2">
      <c r="A23" s="199"/>
      <c r="B23" s="206"/>
      <c r="C23" s="199"/>
      <c r="D23" s="204"/>
      <c r="E23" s="199"/>
      <c r="F23" s="204"/>
      <c r="G23" s="205"/>
      <c r="H23" s="204"/>
      <c r="I23" s="204"/>
      <c r="J23" s="199"/>
      <c r="K23" s="204"/>
      <c r="L23" s="204"/>
      <c r="M23" s="204"/>
      <c r="N23" s="204"/>
      <c r="O23" s="199"/>
      <c r="P23" s="204"/>
      <c r="Q23" s="204"/>
      <c r="R23" s="204"/>
      <c r="S23" s="204"/>
      <c r="T23" s="182"/>
      <c r="U23" s="181"/>
      <c r="V23" s="182"/>
      <c r="W23" s="181"/>
      <c r="X23" s="182">
        <f t="shared" si="0"/>
        <v>0</v>
      </c>
    </row>
    <row r="24" spans="1:24" ht="15" customHeight="1" x14ac:dyDescent="0.2">
      <c r="A24" s="199"/>
      <c r="B24" s="206"/>
      <c r="C24" s="199"/>
      <c r="D24" s="204"/>
      <c r="E24" s="199"/>
      <c r="F24" s="204"/>
      <c r="G24" s="205"/>
      <c r="H24" s="204"/>
      <c r="I24" s="204"/>
      <c r="J24" s="199"/>
      <c r="K24" s="204"/>
      <c r="L24" s="204"/>
      <c r="M24" s="204"/>
      <c r="N24" s="204"/>
      <c r="O24" s="199"/>
      <c r="P24" s="204"/>
      <c r="Q24" s="204"/>
      <c r="R24" s="204"/>
      <c r="S24" s="204"/>
      <c r="T24" s="182"/>
      <c r="U24" s="181"/>
      <c r="V24" s="182"/>
      <c r="W24" s="181"/>
      <c r="X24" s="182">
        <f t="shared" si="0"/>
        <v>0</v>
      </c>
    </row>
    <row r="25" spans="1:24" ht="15" customHeight="1" x14ac:dyDescent="0.2">
      <c r="A25" s="199"/>
      <c r="B25" s="206"/>
      <c r="C25" s="199"/>
      <c r="D25" s="204"/>
      <c r="E25" s="199"/>
      <c r="F25" s="204"/>
      <c r="G25" s="205"/>
      <c r="H25" s="204"/>
      <c r="I25" s="204"/>
      <c r="J25" s="199"/>
      <c r="K25" s="204"/>
      <c r="L25" s="204"/>
      <c r="M25" s="204"/>
      <c r="N25" s="204"/>
      <c r="O25" s="199"/>
      <c r="P25" s="204"/>
      <c r="Q25" s="204"/>
      <c r="R25" s="204"/>
      <c r="S25" s="204"/>
      <c r="T25" s="182"/>
      <c r="U25" s="181"/>
      <c r="V25" s="182"/>
      <c r="W25" s="181"/>
      <c r="X25" s="182">
        <f t="shared" si="0"/>
        <v>0</v>
      </c>
    </row>
    <row r="26" spans="1:24" ht="15" customHeight="1" x14ac:dyDescent="0.2">
      <c r="A26" s="199"/>
      <c r="B26" s="206"/>
      <c r="C26" s="199"/>
      <c r="D26" s="204"/>
      <c r="E26" s="199"/>
      <c r="F26" s="204"/>
      <c r="G26" s="205"/>
      <c r="H26" s="204"/>
      <c r="I26" s="204"/>
      <c r="J26" s="199"/>
      <c r="K26" s="204"/>
      <c r="L26" s="204"/>
      <c r="M26" s="204"/>
      <c r="N26" s="204"/>
      <c r="O26" s="199"/>
      <c r="P26" s="204"/>
      <c r="Q26" s="204"/>
      <c r="R26" s="204"/>
      <c r="S26" s="204"/>
      <c r="T26" s="182"/>
      <c r="U26" s="181"/>
      <c r="V26" s="182"/>
      <c r="W26" s="181"/>
      <c r="X26" s="182">
        <f t="shared" si="0"/>
        <v>0</v>
      </c>
    </row>
    <row r="27" spans="1:24" ht="15" customHeight="1" x14ac:dyDescent="0.2">
      <c r="A27" s="199"/>
      <c r="B27" s="206"/>
      <c r="C27" s="199"/>
      <c r="D27" s="204"/>
      <c r="E27" s="199"/>
      <c r="F27" s="204"/>
      <c r="G27" s="205"/>
      <c r="H27" s="204"/>
      <c r="I27" s="204"/>
      <c r="J27" s="199"/>
      <c r="K27" s="204"/>
      <c r="L27" s="204"/>
      <c r="M27" s="204"/>
      <c r="N27" s="204"/>
      <c r="O27" s="199"/>
      <c r="P27" s="204"/>
      <c r="Q27" s="204"/>
      <c r="R27" s="204"/>
      <c r="S27" s="204"/>
      <c r="T27" s="182"/>
      <c r="U27" s="181"/>
      <c r="V27" s="182"/>
      <c r="W27" s="181"/>
      <c r="X27" s="182">
        <f t="shared" si="0"/>
        <v>0</v>
      </c>
    </row>
    <row r="28" spans="1:24" ht="15" customHeight="1" x14ac:dyDescent="0.2">
      <c r="A28" s="181"/>
      <c r="B28" s="180"/>
      <c r="C28" s="181"/>
      <c r="D28" s="187"/>
      <c r="E28" s="181"/>
      <c r="F28" s="187"/>
      <c r="G28" s="201"/>
      <c r="H28" s="187"/>
      <c r="I28" s="187"/>
      <c r="J28" s="181"/>
      <c r="K28" s="187"/>
      <c r="L28" s="187"/>
      <c r="M28" s="187"/>
      <c r="N28" s="187"/>
      <c r="O28" s="181"/>
      <c r="P28" s="187"/>
      <c r="Q28" s="187"/>
      <c r="R28" s="187"/>
      <c r="S28" s="187"/>
      <c r="T28" s="182"/>
      <c r="U28" s="181"/>
      <c r="V28" s="182"/>
      <c r="W28" s="181"/>
      <c r="X28" s="182">
        <f t="shared" si="0"/>
        <v>0</v>
      </c>
    </row>
    <row r="29" spans="1:24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4"/>
      <c r="U29" s="194"/>
      <c r="V29" s="194"/>
      <c r="W29" s="194"/>
      <c r="X29" s="194"/>
    </row>
    <row r="30" spans="1:24" s="105" customFormat="1" ht="15.75" x14ac:dyDescent="0.25">
      <c r="A30" s="278" t="str">
        <f>"CSC JUGEND (Anzahl: "&amp;COUNT(A32:A36)&amp;")"</f>
        <v>CSC JUGEND (Anzahl: 1)</v>
      </c>
      <c r="B30" s="279"/>
      <c r="C30" s="279"/>
      <c r="D30" s="280"/>
      <c r="E30" s="276" t="s">
        <v>24</v>
      </c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77"/>
      <c r="T30" s="276" t="s">
        <v>26</v>
      </c>
      <c r="U30" s="281"/>
      <c r="V30" s="281"/>
      <c r="W30" s="281"/>
      <c r="X30" s="277"/>
    </row>
    <row r="31" spans="1:24" ht="20.100000000000001" customHeight="1" x14ac:dyDescent="0.2">
      <c r="A31" s="180" t="s">
        <v>12</v>
      </c>
      <c r="B31" s="180" t="s">
        <v>25</v>
      </c>
      <c r="C31" s="180" t="s">
        <v>75</v>
      </c>
      <c r="D31" s="160" t="s">
        <v>124</v>
      </c>
      <c r="E31" s="180" t="s">
        <v>13</v>
      </c>
      <c r="F31" s="160" t="s">
        <v>111</v>
      </c>
      <c r="G31" s="160" t="s">
        <v>108</v>
      </c>
      <c r="H31" s="203" t="s">
        <v>3</v>
      </c>
      <c r="I31" s="202" t="s">
        <v>109</v>
      </c>
      <c r="J31" s="180" t="s">
        <v>13</v>
      </c>
      <c r="K31" s="160" t="s">
        <v>111</v>
      </c>
      <c r="L31" s="160" t="s">
        <v>108</v>
      </c>
      <c r="M31" s="203" t="s">
        <v>3</v>
      </c>
      <c r="N31" s="202" t="s">
        <v>109</v>
      </c>
      <c r="O31" s="180" t="s">
        <v>13</v>
      </c>
      <c r="P31" s="160" t="s">
        <v>111</v>
      </c>
      <c r="Q31" s="160" t="s">
        <v>108</v>
      </c>
      <c r="R31" s="203" t="s">
        <v>3</v>
      </c>
      <c r="S31" s="202" t="s">
        <v>109</v>
      </c>
      <c r="T31" s="160" t="s">
        <v>109</v>
      </c>
      <c r="U31" s="180" t="s">
        <v>5</v>
      </c>
      <c r="V31" s="180" t="s">
        <v>6</v>
      </c>
      <c r="W31" s="180" t="s">
        <v>7</v>
      </c>
      <c r="X31" s="180" t="s">
        <v>8</v>
      </c>
    </row>
    <row r="32" spans="1:24" ht="15" customHeight="1" x14ac:dyDescent="0.2">
      <c r="A32" s="181">
        <v>1</v>
      </c>
      <c r="B32" s="180">
        <v>1</v>
      </c>
      <c r="C32" s="181" t="s">
        <v>37</v>
      </c>
      <c r="D32" s="187" t="s">
        <v>125</v>
      </c>
      <c r="E32" s="181" t="s">
        <v>76</v>
      </c>
      <c r="F32" s="187" t="s">
        <v>126</v>
      </c>
      <c r="G32" s="201">
        <v>12345</v>
      </c>
      <c r="H32" s="187" t="s">
        <v>127</v>
      </c>
      <c r="I32" s="187" t="s">
        <v>128</v>
      </c>
      <c r="J32" s="181" t="s">
        <v>76</v>
      </c>
      <c r="K32" s="187" t="s">
        <v>126</v>
      </c>
      <c r="L32" s="201">
        <v>12345</v>
      </c>
      <c r="M32" s="187" t="s">
        <v>127</v>
      </c>
      <c r="N32" s="187" t="s">
        <v>128</v>
      </c>
      <c r="O32" s="181" t="s">
        <v>76</v>
      </c>
      <c r="P32" s="187" t="s">
        <v>126</v>
      </c>
      <c r="Q32" s="201">
        <v>12345</v>
      </c>
      <c r="R32" s="187" t="s">
        <v>127</v>
      </c>
      <c r="S32" s="187" t="s">
        <v>128</v>
      </c>
      <c r="T32" s="187" t="s">
        <v>128</v>
      </c>
      <c r="U32" s="181"/>
      <c r="V32" s="182"/>
      <c r="W32" s="181"/>
      <c r="X32" s="182">
        <f>SUM(T32:W32)</f>
        <v>0</v>
      </c>
    </row>
    <row r="33" spans="1:24" ht="15" customHeight="1" x14ac:dyDescent="0.2">
      <c r="A33" s="181"/>
      <c r="B33" s="180"/>
      <c r="C33" s="181"/>
      <c r="D33" s="187"/>
      <c r="E33" s="181"/>
      <c r="F33" s="187"/>
      <c r="G33" s="187"/>
      <c r="H33" s="187"/>
      <c r="I33" s="187"/>
      <c r="J33" s="181"/>
      <c r="K33" s="187"/>
      <c r="L33" s="187"/>
      <c r="M33" s="187"/>
      <c r="N33" s="187"/>
      <c r="O33" s="181"/>
      <c r="P33" s="187"/>
      <c r="Q33" s="187"/>
      <c r="R33" s="187"/>
      <c r="S33" s="187"/>
      <c r="T33" s="182"/>
      <c r="U33" s="181"/>
      <c r="V33" s="182"/>
      <c r="W33" s="181"/>
      <c r="X33" s="182">
        <f>SUM(T33:W33)</f>
        <v>0</v>
      </c>
    </row>
    <row r="34" spans="1:24" ht="15" customHeight="1" x14ac:dyDescent="0.2">
      <c r="A34" s="181"/>
      <c r="B34" s="180"/>
      <c r="C34" s="181"/>
      <c r="D34" s="187"/>
      <c r="E34" s="181"/>
      <c r="F34" s="187"/>
      <c r="G34" s="187"/>
      <c r="H34" s="187"/>
      <c r="I34" s="187"/>
      <c r="J34" s="181"/>
      <c r="K34" s="187"/>
      <c r="L34" s="187"/>
      <c r="M34" s="187"/>
      <c r="N34" s="187"/>
      <c r="O34" s="181"/>
      <c r="P34" s="187"/>
      <c r="Q34" s="187"/>
      <c r="R34" s="187"/>
      <c r="S34" s="187"/>
      <c r="T34" s="200"/>
      <c r="U34" s="199"/>
      <c r="V34" s="200"/>
      <c r="W34" s="199"/>
      <c r="X34" s="182">
        <f>SUM(T34:W34)</f>
        <v>0</v>
      </c>
    </row>
    <row r="35" spans="1:24" ht="15" customHeight="1" x14ac:dyDescent="0.2">
      <c r="A35" s="181"/>
      <c r="B35" s="180"/>
      <c r="C35" s="181"/>
      <c r="D35" s="187"/>
      <c r="E35" s="181"/>
      <c r="F35" s="187"/>
      <c r="G35" s="187"/>
      <c r="H35" s="187"/>
      <c r="I35" s="187"/>
      <c r="J35" s="181"/>
      <c r="K35" s="187"/>
      <c r="L35" s="187"/>
      <c r="M35" s="187"/>
      <c r="N35" s="187"/>
      <c r="O35" s="181"/>
      <c r="P35" s="187"/>
      <c r="Q35" s="187"/>
      <c r="R35" s="187"/>
      <c r="S35" s="187"/>
      <c r="T35" s="182"/>
      <c r="U35" s="181"/>
      <c r="V35" s="182"/>
      <c r="W35" s="181"/>
      <c r="X35" s="182">
        <f>SUM(T35:W35)</f>
        <v>0</v>
      </c>
    </row>
    <row r="36" spans="1:24" ht="15" customHeight="1" x14ac:dyDescent="0.2">
      <c r="A36" s="181"/>
      <c r="B36" s="180"/>
      <c r="C36" s="181"/>
      <c r="D36" s="187"/>
      <c r="E36" s="181"/>
      <c r="F36" s="187"/>
      <c r="G36" s="187"/>
      <c r="H36" s="187"/>
      <c r="I36" s="187"/>
      <c r="J36" s="181"/>
      <c r="K36" s="187"/>
      <c r="L36" s="187"/>
      <c r="M36" s="187"/>
      <c r="N36" s="187"/>
      <c r="O36" s="181"/>
      <c r="P36" s="187"/>
      <c r="Q36" s="187"/>
      <c r="R36" s="187"/>
      <c r="S36" s="187"/>
      <c r="T36" s="182"/>
      <c r="U36" s="181"/>
      <c r="V36" s="182"/>
      <c r="W36" s="181"/>
      <c r="X36" s="182">
        <f>SUM(T36:W36)</f>
        <v>0</v>
      </c>
    </row>
    <row r="37" spans="1:24" x14ac:dyDescent="0.2">
      <c r="T37" s="194"/>
      <c r="U37" s="194"/>
      <c r="V37" s="194"/>
      <c r="W37" s="194"/>
      <c r="X37" s="194"/>
    </row>
    <row r="38" spans="1:24" x14ac:dyDescent="0.2">
      <c r="A38" s="198"/>
      <c r="T38" s="194"/>
      <c r="U38" s="194"/>
      <c r="V38" s="194"/>
      <c r="W38" s="194"/>
      <c r="X38" s="194"/>
    </row>
    <row r="39" spans="1:24" x14ac:dyDescent="0.2">
      <c r="T39" s="194"/>
      <c r="U39" s="194"/>
      <c r="V39" s="194"/>
      <c r="W39" s="194"/>
      <c r="X39" s="194"/>
    </row>
    <row r="40" spans="1:24" x14ac:dyDescent="0.2">
      <c r="T40" s="194"/>
      <c r="U40" s="194"/>
      <c r="V40" s="194"/>
      <c r="W40" s="194"/>
      <c r="X40" s="194"/>
    </row>
    <row r="41" spans="1:24" x14ac:dyDescent="0.2">
      <c r="T41" s="194"/>
      <c r="U41" s="194"/>
      <c r="V41" s="194"/>
      <c r="W41" s="194"/>
      <c r="X41" s="194"/>
    </row>
    <row r="42" spans="1:24" x14ac:dyDescent="0.2">
      <c r="T42" s="194"/>
      <c r="U42" s="194"/>
      <c r="V42" s="194"/>
      <c r="W42" s="194"/>
      <c r="X42" s="194"/>
    </row>
    <row r="43" spans="1:24" x14ac:dyDescent="0.2">
      <c r="T43" s="194"/>
      <c r="U43" s="194"/>
      <c r="V43" s="194"/>
      <c r="W43" s="194"/>
      <c r="X43" s="194"/>
    </row>
    <row r="44" spans="1:24" x14ac:dyDescent="0.2">
      <c r="T44" s="194"/>
      <c r="U44" s="194"/>
      <c r="V44" s="194"/>
      <c r="W44" s="194"/>
      <c r="X44" s="194"/>
    </row>
    <row r="45" spans="1:24" x14ac:dyDescent="0.2">
      <c r="T45" s="194"/>
      <c r="U45" s="194"/>
      <c r="V45" s="194"/>
      <c r="W45" s="194"/>
      <c r="X45" s="194"/>
    </row>
    <row r="46" spans="1:24" x14ac:dyDescent="0.2">
      <c r="T46" s="194"/>
      <c r="U46" s="194"/>
      <c r="V46" s="194"/>
      <c r="W46" s="194"/>
      <c r="X46" s="194"/>
    </row>
    <row r="47" spans="1:24" x14ac:dyDescent="0.2">
      <c r="T47" s="194"/>
      <c r="U47" s="194"/>
      <c r="V47" s="194"/>
      <c r="W47" s="194"/>
      <c r="X47" s="194"/>
    </row>
    <row r="48" spans="1:24" x14ac:dyDescent="0.2">
      <c r="T48" s="194"/>
      <c r="U48" s="194"/>
      <c r="V48" s="194"/>
      <c r="W48" s="194"/>
      <c r="X48" s="194"/>
    </row>
    <row r="49" spans="20:24" x14ac:dyDescent="0.2">
      <c r="T49" s="194"/>
      <c r="U49" s="194"/>
      <c r="V49" s="194"/>
      <c r="W49" s="194"/>
      <c r="X49" s="194"/>
    </row>
  </sheetData>
  <mergeCells count="6">
    <mergeCell ref="A3:D3"/>
    <mergeCell ref="T3:X3"/>
    <mergeCell ref="A30:D30"/>
    <mergeCell ref="T30:X30"/>
    <mergeCell ref="E3:S3"/>
    <mergeCell ref="E30:S30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8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44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2578125" defaultRowHeight="12.75" outlineLevelCol="1" x14ac:dyDescent="0.2"/>
  <cols>
    <col min="1" max="2" width="4.7109375" style="6" customWidth="1"/>
    <col min="3" max="3" width="7.28515625" style="6" bestFit="1" customWidth="1"/>
    <col min="4" max="4" width="20.7109375" style="6" customWidth="1"/>
    <col min="5" max="5" width="3.85546875" style="6" customWidth="1" outlineLevel="1"/>
    <col min="6" max="6" width="20.7109375" style="6" customWidth="1" outlineLevel="1"/>
    <col min="7" max="7" width="8.7109375" style="6" customWidth="1" outlineLevel="1"/>
    <col min="8" max="8" width="20.7109375" style="6" customWidth="1" outlineLevel="1"/>
    <col min="9" max="9" width="8.7109375" style="6" customWidth="1" outlineLevel="1"/>
    <col min="10" max="10" width="3.85546875" style="6" customWidth="1" outlineLevel="1"/>
    <col min="11" max="11" width="20.7109375" style="6" customWidth="1" outlineLevel="1"/>
    <col min="12" max="12" width="8.7109375" style="6" customWidth="1" outlineLevel="1"/>
    <col min="13" max="13" width="20.7109375" style="6" customWidth="1" outlineLevel="1"/>
    <col min="14" max="14" width="8.7109375" style="6" customWidth="1" outlineLevel="1"/>
    <col min="15" max="15" width="5.7109375" style="6" customWidth="1"/>
    <col min="16" max="16" width="3.7109375" style="6" customWidth="1"/>
    <col min="17" max="17" width="5.7109375" style="6" customWidth="1"/>
    <col min="18" max="18" width="3.7109375" style="6" customWidth="1"/>
    <col min="19" max="19" width="7.7109375" style="6" customWidth="1"/>
    <col min="20" max="16384" width="11.42578125" style="6"/>
  </cols>
  <sheetData>
    <row r="1" spans="1:19" ht="15.75" x14ac:dyDescent="0.25">
      <c r="A1" s="36" t="s">
        <v>138</v>
      </c>
    </row>
    <row r="2" spans="1:19" ht="15" x14ac:dyDescent="0.2">
      <c r="A2" s="59" t="s">
        <v>139</v>
      </c>
    </row>
    <row r="3" spans="1:19" s="105" customFormat="1" ht="15.75" x14ac:dyDescent="0.25">
      <c r="A3" s="278" t="str">
        <f>"Shorty ERWACHSENE (Anzahl: "&amp;COUNT(A5:A34)&amp;")"</f>
        <v>Shorty ERWACHSENE (Anzahl: 1)</v>
      </c>
      <c r="B3" s="279"/>
      <c r="C3" s="279"/>
      <c r="D3" s="280"/>
      <c r="E3" s="276" t="s">
        <v>24</v>
      </c>
      <c r="F3" s="281"/>
      <c r="G3" s="281"/>
      <c r="H3" s="281"/>
      <c r="I3" s="281"/>
      <c r="J3" s="281"/>
      <c r="K3" s="281"/>
      <c r="L3" s="281"/>
      <c r="M3" s="281"/>
      <c r="N3" s="277"/>
      <c r="O3" s="281" t="s">
        <v>26</v>
      </c>
      <c r="P3" s="281"/>
      <c r="Q3" s="281"/>
      <c r="R3" s="281"/>
      <c r="S3" s="277"/>
    </row>
    <row r="4" spans="1:19" ht="20.100000000000001" customHeight="1" x14ac:dyDescent="0.2">
      <c r="A4" s="180" t="s">
        <v>12</v>
      </c>
      <c r="B4" s="180" t="s">
        <v>25</v>
      </c>
      <c r="C4" s="180" t="s">
        <v>75</v>
      </c>
      <c r="D4" s="160" t="s">
        <v>124</v>
      </c>
      <c r="E4" s="180" t="s">
        <v>13</v>
      </c>
      <c r="F4" s="160" t="s">
        <v>111</v>
      </c>
      <c r="G4" s="160" t="s">
        <v>108</v>
      </c>
      <c r="H4" s="160" t="s">
        <v>3</v>
      </c>
      <c r="I4" s="160" t="s">
        <v>109</v>
      </c>
      <c r="J4" s="180" t="s">
        <v>13</v>
      </c>
      <c r="K4" s="160" t="s">
        <v>111</v>
      </c>
      <c r="L4" s="160" t="s">
        <v>108</v>
      </c>
      <c r="M4" s="160" t="s">
        <v>3</v>
      </c>
      <c r="N4" s="160" t="s">
        <v>109</v>
      </c>
      <c r="O4" s="180" t="s">
        <v>4</v>
      </c>
      <c r="P4" s="180" t="s">
        <v>5</v>
      </c>
      <c r="Q4" s="180" t="s">
        <v>6</v>
      </c>
      <c r="R4" s="180" t="s">
        <v>7</v>
      </c>
      <c r="S4" s="180" t="s">
        <v>8</v>
      </c>
    </row>
    <row r="5" spans="1:19" ht="15" customHeight="1" x14ac:dyDescent="0.2">
      <c r="A5" s="181">
        <v>1</v>
      </c>
      <c r="B5" s="180">
        <v>1</v>
      </c>
      <c r="C5" s="181" t="s">
        <v>37</v>
      </c>
      <c r="D5" s="187" t="s">
        <v>125</v>
      </c>
      <c r="E5" s="181" t="s">
        <v>76</v>
      </c>
      <c r="F5" s="187" t="s">
        <v>126</v>
      </c>
      <c r="G5" s="201">
        <v>12345</v>
      </c>
      <c r="H5" s="187" t="s">
        <v>127</v>
      </c>
      <c r="I5" s="187" t="s">
        <v>128</v>
      </c>
      <c r="J5" s="181" t="s">
        <v>76</v>
      </c>
      <c r="K5" s="187" t="s">
        <v>126</v>
      </c>
      <c r="L5" s="201">
        <v>12345</v>
      </c>
      <c r="M5" s="187" t="s">
        <v>127</v>
      </c>
      <c r="N5" s="187" t="s">
        <v>128</v>
      </c>
      <c r="O5" s="182"/>
      <c r="P5" s="181"/>
      <c r="Q5" s="182"/>
      <c r="R5" s="181"/>
      <c r="S5" s="182">
        <f t="shared" ref="S5:S34" si="0">SUM(O5:R5)</f>
        <v>0</v>
      </c>
    </row>
    <row r="6" spans="1:19" ht="15" customHeight="1" x14ac:dyDescent="0.2">
      <c r="A6" s="181"/>
      <c r="B6" s="180"/>
      <c r="C6" s="181"/>
      <c r="D6" s="187"/>
      <c r="E6" s="181"/>
      <c r="F6" s="187"/>
      <c r="G6" s="187"/>
      <c r="H6" s="187"/>
      <c r="I6" s="187"/>
      <c r="J6" s="181"/>
      <c r="K6" s="187"/>
      <c r="L6" s="187"/>
      <c r="M6" s="187"/>
      <c r="N6" s="187"/>
      <c r="O6" s="182"/>
      <c r="P6" s="181"/>
      <c r="Q6" s="182"/>
      <c r="R6" s="181"/>
      <c r="S6" s="182">
        <f t="shared" si="0"/>
        <v>0</v>
      </c>
    </row>
    <row r="7" spans="1:19" ht="15" customHeight="1" x14ac:dyDescent="0.2">
      <c r="A7" s="181"/>
      <c r="B7" s="180"/>
      <c r="C7" s="181"/>
      <c r="D7" s="187"/>
      <c r="E7" s="181"/>
      <c r="F7" s="187"/>
      <c r="G7" s="187"/>
      <c r="H7" s="187"/>
      <c r="I7" s="187"/>
      <c r="J7" s="181"/>
      <c r="K7" s="187"/>
      <c r="L7" s="187"/>
      <c r="M7" s="187"/>
      <c r="N7" s="187"/>
      <c r="O7" s="182"/>
      <c r="P7" s="181"/>
      <c r="Q7" s="182"/>
      <c r="R7" s="181"/>
      <c r="S7" s="182">
        <f t="shared" si="0"/>
        <v>0</v>
      </c>
    </row>
    <row r="8" spans="1:19" ht="15" customHeight="1" x14ac:dyDescent="0.2">
      <c r="A8" s="181"/>
      <c r="B8" s="180"/>
      <c r="C8" s="181"/>
      <c r="D8" s="187"/>
      <c r="E8" s="181"/>
      <c r="F8" s="187"/>
      <c r="G8" s="187"/>
      <c r="H8" s="187"/>
      <c r="I8" s="187"/>
      <c r="J8" s="181"/>
      <c r="K8" s="187"/>
      <c r="L8" s="187"/>
      <c r="M8" s="187"/>
      <c r="N8" s="187"/>
      <c r="O8" s="182"/>
      <c r="P8" s="181"/>
      <c r="Q8" s="182"/>
      <c r="R8" s="181"/>
      <c r="S8" s="182">
        <f t="shared" si="0"/>
        <v>0</v>
      </c>
    </row>
    <row r="9" spans="1:19" ht="15" customHeight="1" x14ac:dyDescent="0.2">
      <c r="A9" s="181"/>
      <c r="B9" s="180"/>
      <c r="C9" s="181"/>
      <c r="D9" s="187"/>
      <c r="E9" s="181"/>
      <c r="F9" s="187"/>
      <c r="G9" s="187"/>
      <c r="H9" s="187"/>
      <c r="I9" s="187"/>
      <c r="J9" s="181"/>
      <c r="K9" s="187"/>
      <c r="L9" s="187"/>
      <c r="M9" s="187"/>
      <c r="N9" s="187"/>
      <c r="O9" s="182"/>
      <c r="P9" s="181"/>
      <c r="Q9" s="182"/>
      <c r="R9" s="181"/>
      <c r="S9" s="182">
        <f t="shared" si="0"/>
        <v>0</v>
      </c>
    </row>
    <row r="10" spans="1:19" ht="15" customHeight="1" x14ac:dyDescent="0.2">
      <c r="A10" s="181"/>
      <c r="B10" s="180"/>
      <c r="C10" s="181"/>
      <c r="D10" s="187"/>
      <c r="E10" s="181"/>
      <c r="F10" s="187"/>
      <c r="G10" s="187"/>
      <c r="H10" s="187"/>
      <c r="I10" s="187"/>
      <c r="J10" s="181"/>
      <c r="K10" s="187"/>
      <c r="L10" s="187"/>
      <c r="M10" s="187"/>
      <c r="N10" s="187"/>
      <c r="O10" s="182"/>
      <c r="P10" s="181"/>
      <c r="Q10" s="182"/>
      <c r="R10" s="181"/>
      <c r="S10" s="182">
        <f t="shared" si="0"/>
        <v>0</v>
      </c>
    </row>
    <row r="11" spans="1:19" ht="15" customHeight="1" x14ac:dyDescent="0.2">
      <c r="A11" s="181"/>
      <c r="B11" s="180"/>
      <c r="C11" s="181"/>
      <c r="D11" s="187"/>
      <c r="E11" s="181"/>
      <c r="F11" s="187"/>
      <c r="G11" s="187"/>
      <c r="H11" s="187"/>
      <c r="I11" s="187"/>
      <c r="J11" s="181"/>
      <c r="K11" s="187"/>
      <c r="L11" s="187"/>
      <c r="M11" s="187"/>
      <c r="N11" s="187"/>
      <c r="O11" s="182"/>
      <c r="P11" s="181"/>
      <c r="Q11" s="182"/>
      <c r="R11" s="181"/>
      <c r="S11" s="182">
        <f t="shared" si="0"/>
        <v>0</v>
      </c>
    </row>
    <row r="12" spans="1:19" ht="15" customHeight="1" x14ac:dyDescent="0.2">
      <c r="A12" s="181"/>
      <c r="B12" s="180"/>
      <c r="C12" s="181"/>
      <c r="D12" s="187"/>
      <c r="E12" s="181"/>
      <c r="F12" s="187"/>
      <c r="G12" s="187"/>
      <c r="H12" s="187"/>
      <c r="I12" s="187"/>
      <c r="J12" s="181"/>
      <c r="K12" s="187"/>
      <c r="L12" s="187"/>
      <c r="M12" s="187"/>
      <c r="N12" s="187"/>
      <c r="O12" s="182"/>
      <c r="P12" s="181"/>
      <c r="Q12" s="182"/>
      <c r="R12" s="181"/>
      <c r="S12" s="182">
        <f t="shared" si="0"/>
        <v>0</v>
      </c>
    </row>
    <row r="13" spans="1:19" ht="15" customHeight="1" x14ac:dyDescent="0.2">
      <c r="A13" s="181"/>
      <c r="B13" s="180"/>
      <c r="C13" s="181"/>
      <c r="D13" s="187"/>
      <c r="E13" s="181"/>
      <c r="F13" s="187"/>
      <c r="G13" s="187"/>
      <c r="H13" s="187"/>
      <c r="I13" s="187"/>
      <c r="J13" s="181"/>
      <c r="K13" s="187"/>
      <c r="L13" s="187"/>
      <c r="M13" s="187"/>
      <c r="N13" s="187"/>
      <c r="O13" s="182"/>
      <c r="P13" s="181"/>
      <c r="Q13" s="182"/>
      <c r="R13" s="181"/>
      <c r="S13" s="182">
        <f t="shared" si="0"/>
        <v>0</v>
      </c>
    </row>
    <row r="14" spans="1:19" ht="15" customHeight="1" x14ac:dyDescent="0.2">
      <c r="A14" s="181"/>
      <c r="B14" s="180"/>
      <c r="C14" s="181"/>
      <c r="D14" s="187"/>
      <c r="E14" s="181"/>
      <c r="F14" s="187"/>
      <c r="G14" s="187"/>
      <c r="H14" s="187"/>
      <c r="I14" s="187"/>
      <c r="J14" s="181"/>
      <c r="K14" s="187"/>
      <c r="L14" s="187"/>
      <c r="M14" s="187"/>
      <c r="N14" s="187"/>
      <c r="O14" s="182"/>
      <c r="P14" s="181"/>
      <c r="Q14" s="182"/>
      <c r="R14" s="181"/>
      <c r="S14" s="182">
        <f t="shared" si="0"/>
        <v>0</v>
      </c>
    </row>
    <row r="15" spans="1:19" ht="15" customHeight="1" x14ac:dyDescent="0.2">
      <c r="A15" s="181"/>
      <c r="B15" s="180"/>
      <c r="C15" s="181"/>
      <c r="D15" s="187"/>
      <c r="E15" s="181"/>
      <c r="F15" s="187"/>
      <c r="G15" s="187"/>
      <c r="H15" s="187"/>
      <c r="I15" s="187"/>
      <c r="J15" s="181"/>
      <c r="K15" s="187"/>
      <c r="L15" s="187"/>
      <c r="M15" s="187"/>
      <c r="N15" s="187"/>
      <c r="O15" s="182"/>
      <c r="P15" s="181"/>
      <c r="Q15" s="182"/>
      <c r="R15" s="181"/>
      <c r="S15" s="182">
        <f t="shared" si="0"/>
        <v>0</v>
      </c>
    </row>
    <row r="16" spans="1:19" ht="15" customHeight="1" x14ac:dyDescent="0.2">
      <c r="A16" s="181"/>
      <c r="B16" s="180"/>
      <c r="C16" s="181"/>
      <c r="D16" s="187"/>
      <c r="E16" s="181"/>
      <c r="F16" s="187"/>
      <c r="G16" s="187"/>
      <c r="H16" s="187"/>
      <c r="I16" s="187"/>
      <c r="J16" s="181"/>
      <c r="K16" s="187"/>
      <c r="L16" s="187"/>
      <c r="M16" s="187"/>
      <c r="N16" s="187"/>
      <c r="O16" s="182"/>
      <c r="P16" s="181"/>
      <c r="Q16" s="182"/>
      <c r="R16" s="181"/>
      <c r="S16" s="182">
        <f t="shared" si="0"/>
        <v>0</v>
      </c>
    </row>
    <row r="17" spans="1:19" ht="15" customHeight="1" x14ac:dyDescent="0.2">
      <c r="A17" s="181"/>
      <c r="B17" s="180"/>
      <c r="C17" s="181"/>
      <c r="D17" s="187"/>
      <c r="E17" s="181"/>
      <c r="F17" s="187"/>
      <c r="G17" s="187"/>
      <c r="H17" s="187"/>
      <c r="I17" s="187"/>
      <c r="J17" s="181"/>
      <c r="K17" s="187"/>
      <c r="L17" s="187"/>
      <c r="M17" s="187"/>
      <c r="N17" s="187"/>
      <c r="O17" s="182"/>
      <c r="P17" s="181"/>
      <c r="Q17" s="182"/>
      <c r="R17" s="181"/>
      <c r="S17" s="182">
        <f t="shared" si="0"/>
        <v>0</v>
      </c>
    </row>
    <row r="18" spans="1:19" ht="15" customHeight="1" x14ac:dyDescent="0.2">
      <c r="A18" s="181"/>
      <c r="B18" s="180"/>
      <c r="C18" s="181"/>
      <c r="D18" s="187"/>
      <c r="E18" s="181"/>
      <c r="F18" s="187"/>
      <c r="G18" s="187"/>
      <c r="H18" s="187"/>
      <c r="I18" s="187"/>
      <c r="J18" s="181"/>
      <c r="K18" s="187"/>
      <c r="L18" s="187"/>
      <c r="M18" s="187"/>
      <c r="N18" s="187"/>
      <c r="O18" s="182"/>
      <c r="P18" s="181"/>
      <c r="Q18" s="182"/>
      <c r="R18" s="181"/>
      <c r="S18" s="182">
        <f t="shared" si="0"/>
        <v>0</v>
      </c>
    </row>
    <row r="19" spans="1:19" ht="15" customHeight="1" x14ac:dyDescent="0.2">
      <c r="A19" s="181"/>
      <c r="B19" s="180"/>
      <c r="C19" s="181"/>
      <c r="D19" s="187"/>
      <c r="E19" s="181"/>
      <c r="F19" s="187"/>
      <c r="G19" s="187"/>
      <c r="H19" s="187"/>
      <c r="I19" s="187"/>
      <c r="J19" s="181"/>
      <c r="K19" s="187"/>
      <c r="L19" s="187"/>
      <c r="M19" s="187"/>
      <c r="N19" s="187"/>
      <c r="O19" s="182"/>
      <c r="P19" s="181"/>
      <c r="Q19" s="182"/>
      <c r="R19" s="181"/>
      <c r="S19" s="182">
        <f t="shared" si="0"/>
        <v>0</v>
      </c>
    </row>
    <row r="20" spans="1:19" ht="15" customHeight="1" x14ac:dyDescent="0.2">
      <c r="A20" s="181"/>
      <c r="B20" s="180"/>
      <c r="C20" s="181"/>
      <c r="D20" s="187"/>
      <c r="E20" s="181"/>
      <c r="F20" s="187"/>
      <c r="G20" s="187"/>
      <c r="H20" s="187"/>
      <c r="I20" s="187"/>
      <c r="J20" s="181"/>
      <c r="K20" s="187"/>
      <c r="L20" s="187"/>
      <c r="M20" s="187"/>
      <c r="N20" s="187"/>
      <c r="O20" s="182"/>
      <c r="P20" s="181"/>
      <c r="Q20" s="182"/>
      <c r="R20" s="181"/>
      <c r="S20" s="182">
        <f t="shared" si="0"/>
        <v>0</v>
      </c>
    </row>
    <row r="21" spans="1:19" ht="15" customHeight="1" x14ac:dyDescent="0.2">
      <c r="A21" s="181"/>
      <c r="B21" s="180"/>
      <c r="C21" s="181"/>
      <c r="D21" s="187"/>
      <c r="E21" s="181"/>
      <c r="F21" s="187"/>
      <c r="G21" s="187"/>
      <c r="H21" s="187"/>
      <c r="I21" s="187"/>
      <c r="J21" s="181"/>
      <c r="K21" s="187"/>
      <c r="L21" s="187"/>
      <c r="M21" s="187"/>
      <c r="N21" s="187"/>
      <c r="O21" s="182"/>
      <c r="P21" s="181"/>
      <c r="Q21" s="182"/>
      <c r="R21" s="181"/>
      <c r="S21" s="182">
        <f t="shared" si="0"/>
        <v>0</v>
      </c>
    </row>
    <row r="22" spans="1:19" ht="15" customHeight="1" x14ac:dyDescent="0.2">
      <c r="A22" s="181"/>
      <c r="B22" s="180"/>
      <c r="C22" s="181"/>
      <c r="D22" s="187"/>
      <c r="E22" s="181"/>
      <c r="F22" s="187"/>
      <c r="G22" s="187"/>
      <c r="H22" s="187"/>
      <c r="I22" s="187"/>
      <c r="J22" s="181"/>
      <c r="K22" s="187"/>
      <c r="L22" s="187"/>
      <c r="M22" s="187"/>
      <c r="N22" s="187"/>
      <c r="O22" s="182"/>
      <c r="P22" s="181"/>
      <c r="Q22" s="182"/>
      <c r="R22" s="181"/>
      <c r="S22" s="182">
        <f t="shared" si="0"/>
        <v>0</v>
      </c>
    </row>
    <row r="23" spans="1:19" ht="15" customHeight="1" x14ac:dyDescent="0.2">
      <c r="A23" s="181"/>
      <c r="B23" s="180"/>
      <c r="C23" s="181"/>
      <c r="D23" s="187"/>
      <c r="E23" s="181"/>
      <c r="F23" s="187"/>
      <c r="G23" s="187"/>
      <c r="H23" s="187"/>
      <c r="I23" s="187"/>
      <c r="J23" s="181"/>
      <c r="K23" s="187"/>
      <c r="L23" s="187"/>
      <c r="M23" s="187"/>
      <c r="N23" s="187"/>
      <c r="O23" s="182"/>
      <c r="P23" s="181"/>
      <c r="Q23" s="182"/>
      <c r="R23" s="181"/>
      <c r="S23" s="182">
        <f t="shared" si="0"/>
        <v>0</v>
      </c>
    </row>
    <row r="24" spans="1:19" ht="15" customHeight="1" x14ac:dyDescent="0.2">
      <c r="A24" s="181"/>
      <c r="B24" s="180"/>
      <c r="C24" s="181"/>
      <c r="D24" s="187"/>
      <c r="E24" s="181"/>
      <c r="F24" s="187"/>
      <c r="G24" s="187"/>
      <c r="H24" s="187"/>
      <c r="I24" s="187"/>
      <c r="J24" s="181"/>
      <c r="K24" s="187"/>
      <c r="L24" s="187"/>
      <c r="M24" s="187"/>
      <c r="N24" s="187"/>
      <c r="O24" s="182"/>
      <c r="P24" s="181"/>
      <c r="Q24" s="182"/>
      <c r="R24" s="181"/>
      <c r="S24" s="182">
        <f t="shared" si="0"/>
        <v>0</v>
      </c>
    </row>
    <row r="25" spans="1:19" ht="15" customHeight="1" x14ac:dyDescent="0.2">
      <c r="A25" s="181"/>
      <c r="B25" s="180"/>
      <c r="C25" s="181"/>
      <c r="D25" s="187"/>
      <c r="E25" s="181"/>
      <c r="F25" s="187"/>
      <c r="G25" s="187"/>
      <c r="H25" s="187"/>
      <c r="I25" s="187"/>
      <c r="J25" s="181"/>
      <c r="K25" s="187"/>
      <c r="L25" s="187"/>
      <c r="M25" s="187"/>
      <c r="N25" s="187"/>
      <c r="O25" s="182"/>
      <c r="P25" s="181"/>
      <c r="Q25" s="182"/>
      <c r="R25" s="181"/>
      <c r="S25" s="182">
        <f t="shared" si="0"/>
        <v>0</v>
      </c>
    </row>
    <row r="26" spans="1:19" ht="15" customHeight="1" x14ac:dyDescent="0.2">
      <c r="A26" s="181"/>
      <c r="B26" s="180"/>
      <c r="C26" s="181"/>
      <c r="D26" s="187"/>
      <c r="E26" s="181"/>
      <c r="F26" s="187"/>
      <c r="G26" s="187"/>
      <c r="H26" s="187"/>
      <c r="I26" s="187"/>
      <c r="J26" s="181"/>
      <c r="K26" s="187"/>
      <c r="L26" s="187"/>
      <c r="M26" s="187"/>
      <c r="N26" s="187"/>
      <c r="O26" s="182"/>
      <c r="P26" s="181"/>
      <c r="Q26" s="182"/>
      <c r="R26" s="181"/>
      <c r="S26" s="182">
        <f t="shared" si="0"/>
        <v>0</v>
      </c>
    </row>
    <row r="27" spans="1:19" ht="15" customHeight="1" x14ac:dyDescent="0.2">
      <c r="A27" s="181"/>
      <c r="B27" s="180"/>
      <c r="C27" s="181"/>
      <c r="D27" s="187"/>
      <c r="E27" s="181"/>
      <c r="F27" s="187"/>
      <c r="G27" s="187"/>
      <c r="H27" s="187"/>
      <c r="I27" s="187"/>
      <c r="J27" s="181"/>
      <c r="K27" s="187"/>
      <c r="L27" s="187"/>
      <c r="M27" s="187"/>
      <c r="N27" s="187"/>
      <c r="O27" s="182"/>
      <c r="P27" s="181"/>
      <c r="Q27" s="182"/>
      <c r="R27" s="181"/>
      <c r="S27" s="182">
        <f t="shared" si="0"/>
        <v>0</v>
      </c>
    </row>
    <row r="28" spans="1:19" ht="15" customHeight="1" x14ac:dyDescent="0.2">
      <c r="A28" s="181"/>
      <c r="B28" s="180"/>
      <c r="C28" s="181"/>
      <c r="D28" s="187"/>
      <c r="E28" s="181"/>
      <c r="F28" s="187"/>
      <c r="G28" s="187"/>
      <c r="H28" s="187"/>
      <c r="I28" s="187"/>
      <c r="J28" s="181"/>
      <c r="K28" s="187"/>
      <c r="L28" s="187"/>
      <c r="M28" s="187"/>
      <c r="N28" s="187"/>
      <c r="O28" s="182"/>
      <c r="P28" s="181"/>
      <c r="Q28" s="182"/>
      <c r="R28" s="181"/>
      <c r="S28" s="182">
        <f t="shared" si="0"/>
        <v>0</v>
      </c>
    </row>
    <row r="29" spans="1:19" ht="15" customHeight="1" x14ac:dyDescent="0.2">
      <c r="A29" s="181"/>
      <c r="B29" s="180"/>
      <c r="C29" s="181"/>
      <c r="D29" s="187"/>
      <c r="E29" s="181"/>
      <c r="F29" s="187"/>
      <c r="G29" s="187"/>
      <c r="H29" s="187"/>
      <c r="I29" s="187"/>
      <c r="J29" s="181"/>
      <c r="K29" s="187"/>
      <c r="L29" s="187"/>
      <c r="M29" s="187"/>
      <c r="N29" s="187"/>
      <c r="O29" s="182"/>
      <c r="P29" s="181"/>
      <c r="Q29" s="182"/>
      <c r="R29" s="181"/>
      <c r="S29" s="182">
        <f t="shared" si="0"/>
        <v>0</v>
      </c>
    </row>
    <row r="30" spans="1:19" ht="15" customHeight="1" x14ac:dyDescent="0.2">
      <c r="A30" s="181"/>
      <c r="B30" s="180"/>
      <c r="C30" s="181"/>
      <c r="D30" s="187"/>
      <c r="E30" s="181"/>
      <c r="F30" s="187"/>
      <c r="G30" s="187"/>
      <c r="H30" s="187"/>
      <c r="I30" s="187"/>
      <c r="J30" s="181"/>
      <c r="K30" s="187"/>
      <c r="L30" s="187"/>
      <c r="M30" s="187"/>
      <c r="N30" s="187"/>
      <c r="O30" s="182"/>
      <c r="P30" s="181"/>
      <c r="Q30" s="182"/>
      <c r="R30" s="181"/>
      <c r="S30" s="182">
        <f t="shared" si="0"/>
        <v>0</v>
      </c>
    </row>
    <row r="31" spans="1:19" ht="15" customHeight="1" x14ac:dyDescent="0.2">
      <c r="A31" s="181"/>
      <c r="B31" s="180"/>
      <c r="C31" s="181"/>
      <c r="D31" s="187"/>
      <c r="E31" s="181"/>
      <c r="F31" s="187"/>
      <c r="G31" s="187"/>
      <c r="H31" s="187"/>
      <c r="I31" s="187"/>
      <c r="J31" s="181"/>
      <c r="K31" s="187"/>
      <c r="L31" s="187"/>
      <c r="M31" s="187"/>
      <c r="N31" s="187"/>
      <c r="O31" s="182"/>
      <c r="P31" s="181"/>
      <c r="Q31" s="182"/>
      <c r="R31" s="181"/>
      <c r="S31" s="182">
        <f t="shared" si="0"/>
        <v>0</v>
      </c>
    </row>
    <row r="32" spans="1:19" ht="15" customHeight="1" x14ac:dyDescent="0.2">
      <c r="A32" s="181"/>
      <c r="B32" s="180"/>
      <c r="C32" s="181"/>
      <c r="D32" s="187"/>
      <c r="E32" s="181"/>
      <c r="F32" s="187"/>
      <c r="G32" s="187"/>
      <c r="H32" s="187"/>
      <c r="I32" s="187"/>
      <c r="J32" s="181"/>
      <c r="K32" s="187"/>
      <c r="L32" s="187"/>
      <c r="M32" s="187"/>
      <c r="N32" s="187"/>
      <c r="O32" s="182"/>
      <c r="P32" s="181"/>
      <c r="Q32" s="182"/>
      <c r="R32" s="181"/>
      <c r="S32" s="182">
        <f t="shared" si="0"/>
        <v>0</v>
      </c>
    </row>
    <row r="33" spans="1:19" ht="15" customHeight="1" x14ac:dyDescent="0.2">
      <c r="A33" s="181"/>
      <c r="B33" s="180"/>
      <c r="C33" s="181"/>
      <c r="D33" s="187"/>
      <c r="E33" s="181"/>
      <c r="F33" s="187"/>
      <c r="G33" s="187"/>
      <c r="H33" s="187"/>
      <c r="I33" s="187"/>
      <c r="J33" s="181"/>
      <c r="K33" s="187"/>
      <c r="L33" s="187"/>
      <c r="M33" s="187"/>
      <c r="N33" s="187"/>
      <c r="O33" s="182"/>
      <c r="P33" s="181"/>
      <c r="Q33" s="182"/>
      <c r="R33" s="181"/>
      <c r="S33" s="182">
        <f t="shared" si="0"/>
        <v>0</v>
      </c>
    </row>
    <row r="34" spans="1:19" ht="15" customHeight="1" x14ac:dyDescent="0.2">
      <c r="A34" s="181"/>
      <c r="B34" s="180"/>
      <c r="C34" s="181"/>
      <c r="D34" s="187"/>
      <c r="E34" s="181"/>
      <c r="F34" s="187"/>
      <c r="G34" s="187"/>
      <c r="H34" s="187"/>
      <c r="I34" s="187"/>
      <c r="J34" s="181"/>
      <c r="K34" s="187"/>
      <c r="L34" s="187"/>
      <c r="M34" s="187"/>
      <c r="N34" s="187"/>
      <c r="O34" s="182"/>
      <c r="P34" s="181"/>
      <c r="Q34" s="182"/>
      <c r="R34" s="181"/>
      <c r="S34" s="182">
        <f t="shared" si="0"/>
        <v>0</v>
      </c>
    </row>
    <row r="35" spans="1:19" x14ac:dyDescent="0.2">
      <c r="D35" s="198"/>
    </row>
    <row r="36" spans="1:19" s="105" customFormat="1" ht="15.75" x14ac:dyDescent="0.25">
      <c r="A36" s="278" t="str">
        <f>"Shorty JUGEND (Anzahl: "&amp;COUNT(A38:A42)&amp;")"</f>
        <v>Shorty JUGEND (Anzahl: 1)</v>
      </c>
      <c r="B36" s="279"/>
      <c r="C36" s="279"/>
      <c r="D36" s="280"/>
      <c r="E36" s="276" t="s">
        <v>24</v>
      </c>
      <c r="F36" s="281"/>
      <c r="G36" s="281"/>
      <c r="H36" s="281"/>
      <c r="I36" s="281"/>
      <c r="J36" s="281"/>
      <c r="K36" s="281"/>
      <c r="L36" s="281"/>
      <c r="M36" s="281"/>
      <c r="N36" s="277"/>
      <c r="O36" s="281" t="s">
        <v>26</v>
      </c>
      <c r="P36" s="281"/>
      <c r="Q36" s="281"/>
      <c r="R36" s="281"/>
      <c r="S36" s="277"/>
    </row>
    <row r="37" spans="1:19" ht="20.100000000000001" customHeight="1" x14ac:dyDescent="0.2">
      <c r="A37" s="180" t="s">
        <v>12</v>
      </c>
      <c r="B37" s="180" t="s">
        <v>25</v>
      </c>
      <c r="C37" s="180" t="s">
        <v>75</v>
      </c>
      <c r="D37" s="160" t="s">
        <v>124</v>
      </c>
      <c r="E37" s="180" t="s">
        <v>13</v>
      </c>
      <c r="F37" s="160" t="s">
        <v>111</v>
      </c>
      <c r="G37" s="160" t="s">
        <v>108</v>
      </c>
      <c r="H37" s="203" t="s">
        <v>3</v>
      </c>
      <c r="I37" s="202" t="s">
        <v>109</v>
      </c>
      <c r="J37" s="180" t="s">
        <v>13</v>
      </c>
      <c r="K37" s="160" t="s">
        <v>111</v>
      </c>
      <c r="L37" s="160" t="s">
        <v>108</v>
      </c>
      <c r="M37" s="203" t="s">
        <v>3</v>
      </c>
      <c r="N37" s="202" t="s">
        <v>109</v>
      </c>
      <c r="O37" s="180" t="s">
        <v>4</v>
      </c>
      <c r="P37" s="180" t="s">
        <v>5</v>
      </c>
      <c r="Q37" s="180" t="s">
        <v>6</v>
      </c>
      <c r="R37" s="180" t="s">
        <v>7</v>
      </c>
      <c r="S37" s="180" t="s">
        <v>8</v>
      </c>
    </row>
    <row r="38" spans="1:19" ht="15" customHeight="1" x14ac:dyDescent="0.2">
      <c r="A38" s="181">
        <v>1</v>
      </c>
      <c r="B38" s="180">
        <v>1</v>
      </c>
      <c r="C38" s="181" t="s">
        <v>37</v>
      </c>
      <c r="D38" s="187" t="s">
        <v>125</v>
      </c>
      <c r="E38" s="181" t="s">
        <v>76</v>
      </c>
      <c r="F38" s="187" t="s">
        <v>126</v>
      </c>
      <c r="G38" s="201">
        <v>12345</v>
      </c>
      <c r="H38" s="187" t="s">
        <v>127</v>
      </c>
      <c r="I38" s="187" t="s">
        <v>128</v>
      </c>
      <c r="J38" s="181" t="s">
        <v>76</v>
      </c>
      <c r="K38" s="187" t="s">
        <v>126</v>
      </c>
      <c r="L38" s="201">
        <v>12345</v>
      </c>
      <c r="M38" s="187" t="s">
        <v>127</v>
      </c>
      <c r="N38" s="187" t="s">
        <v>128</v>
      </c>
      <c r="O38" s="182"/>
      <c r="P38" s="181"/>
      <c r="Q38" s="182"/>
      <c r="R38" s="181"/>
      <c r="S38" s="182">
        <f>SUM(O38:R38)</f>
        <v>0</v>
      </c>
    </row>
    <row r="39" spans="1:19" ht="15" customHeight="1" x14ac:dyDescent="0.2">
      <c r="A39" s="181"/>
      <c r="B39" s="180"/>
      <c r="C39" s="181"/>
      <c r="D39" s="187"/>
      <c r="E39" s="181"/>
      <c r="F39" s="187"/>
      <c r="G39" s="187"/>
      <c r="H39" s="187"/>
      <c r="I39" s="187"/>
      <c r="J39" s="181"/>
      <c r="K39" s="187"/>
      <c r="L39" s="187"/>
      <c r="M39" s="187"/>
      <c r="N39" s="187"/>
      <c r="O39" s="182"/>
      <c r="P39" s="181"/>
      <c r="Q39" s="182"/>
      <c r="R39" s="181"/>
      <c r="S39" s="182">
        <f>SUM(O39:R39)</f>
        <v>0</v>
      </c>
    </row>
    <row r="40" spans="1:19" ht="15" customHeight="1" x14ac:dyDescent="0.2">
      <c r="A40" s="181"/>
      <c r="B40" s="180"/>
      <c r="C40" s="181"/>
      <c r="D40" s="187"/>
      <c r="E40" s="181"/>
      <c r="F40" s="187"/>
      <c r="G40" s="187"/>
      <c r="H40" s="187"/>
      <c r="I40" s="187"/>
      <c r="J40" s="181"/>
      <c r="K40" s="187"/>
      <c r="L40" s="187"/>
      <c r="M40" s="187"/>
      <c r="N40" s="187"/>
      <c r="O40" s="182"/>
      <c r="P40" s="181"/>
      <c r="Q40" s="182"/>
      <c r="R40" s="181"/>
      <c r="S40" s="182">
        <f>SUM(O40:R40)</f>
        <v>0</v>
      </c>
    </row>
    <row r="41" spans="1:19" ht="15" customHeight="1" x14ac:dyDescent="0.2">
      <c r="A41" s="181"/>
      <c r="B41" s="180"/>
      <c r="C41" s="181"/>
      <c r="D41" s="187"/>
      <c r="E41" s="181"/>
      <c r="F41" s="187"/>
      <c r="G41" s="187"/>
      <c r="H41" s="187"/>
      <c r="I41" s="187"/>
      <c r="J41" s="181"/>
      <c r="K41" s="187"/>
      <c r="L41" s="187"/>
      <c r="M41" s="187"/>
      <c r="N41" s="187"/>
      <c r="O41" s="182"/>
      <c r="P41" s="181"/>
      <c r="Q41" s="182"/>
      <c r="R41" s="181"/>
      <c r="S41" s="182">
        <f>SUM(O41:R41)</f>
        <v>0</v>
      </c>
    </row>
    <row r="42" spans="1:19" ht="15" customHeight="1" x14ac:dyDescent="0.2">
      <c r="A42" s="181"/>
      <c r="B42" s="180"/>
      <c r="C42" s="181"/>
      <c r="D42" s="187"/>
      <c r="E42" s="181"/>
      <c r="F42" s="187"/>
      <c r="G42" s="187"/>
      <c r="H42" s="187"/>
      <c r="I42" s="187"/>
      <c r="J42" s="181"/>
      <c r="K42" s="187"/>
      <c r="L42" s="187"/>
      <c r="M42" s="187"/>
      <c r="N42" s="187"/>
      <c r="O42" s="182"/>
      <c r="P42" s="181"/>
      <c r="Q42" s="182"/>
      <c r="R42" s="181"/>
      <c r="S42" s="182">
        <f>SUM(O42:R42)</f>
        <v>0</v>
      </c>
    </row>
    <row r="44" spans="1:19" x14ac:dyDescent="0.2">
      <c r="A44" s="198"/>
    </row>
  </sheetData>
  <mergeCells count="6">
    <mergeCell ref="A3:D3"/>
    <mergeCell ref="A36:D36"/>
    <mergeCell ref="O36:S36"/>
    <mergeCell ref="O3:S3"/>
    <mergeCell ref="E36:N36"/>
    <mergeCell ref="E3:N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3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zoomScale="75" workbookViewId="0">
      <selection activeCell="B15" sqref="B15"/>
    </sheetView>
  </sheetViews>
  <sheetFormatPr baseColWidth="10" defaultColWidth="11.42578125" defaultRowHeight="19.5" x14ac:dyDescent="0.25"/>
  <cols>
    <col min="1" max="1" width="35.7109375" style="33" customWidth="1"/>
    <col min="2" max="2" width="60.7109375" style="33" customWidth="1"/>
    <col min="3" max="3" width="1.7109375" style="33" customWidth="1"/>
    <col min="4" max="8" width="11.42578125" style="33"/>
    <col min="9" max="9" width="1.7109375" style="33" customWidth="1"/>
    <col min="10" max="16384" width="11.42578125" style="33"/>
  </cols>
  <sheetData>
    <row r="1" spans="1:8" ht="80.099999999999994" customHeight="1" x14ac:dyDescent="0.25">
      <c r="A1" s="221" t="s">
        <v>129</v>
      </c>
      <c r="B1" s="222"/>
      <c r="C1" s="222"/>
      <c r="D1" s="222"/>
      <c r="E1" s="222"/>
      <c r="F1" s="222"/>
      <c r="G1" s="222"/>
      <c r="H1" s="223"/>
    </row>
    <row r="2" spans="1:8" ht="9.9499999999999993" customHeight="1" x14ac:dyDescent="0.25"/>
    <row r="3" spans="1:8" ht="30" customHeight="1" x14ac:dyDescent="0.25">
      <c r="A3" s="233" t="s">
        <v>32</v>
      </c>
      <c r="B3" s="234"/>
      <c r="D3" s="224" t="s">
        <v>38</v>
      </c>
      <c r="E3" s="225"/>
      <c r="F3" s="225"/>
      <c r="G3" s="225"/>
      <c r="H3" s="226"/>
    </row>
    <row r="4" spans="1:8" ht="9.9499999999999993" customHeight="1" x14ac:dyDescent="0.25">
      <c r="D4" s="227"/>
      <c r="E4" s="228"/>
      <c r="F4" s="228"/>
      <c r="G4" s="228"/>
      <c r="H4" s="229"/>
    </row>
    <row r="5" spans="1:8" ht="30" customHeight="1" x14ac:dyDescent="0.25">
      <c r="A5" s="55" t="s">
        <v>52</v>
      </c>
      <c r="B5" s="34" t="s">
        <v>53</v>
      </c>
      <c r="D5" s="227"/>
      <c r="E5" s="228"/>
      <c r="F5" s="228"/>
      <c r="G5" s="228"/>
      <c r="H5" s="229"/>
    </row>
    <row r="6" spans="1:8" ht="30" customHeight="1" x14ac:dyDescent="0.25">
      <c r="A6" s="53" t="s">
        <v>33</v>
      </c>
      <c r="B6" s="34" t="s">
        <v>140</v>
      </c>
      <c r="D6" s="227"/>
      <c r="E6" s="228"/>
      <c r="F6" s="228"/>
      <c r="G6" s="228"/>
      <c r="H6" s="229"/>
    </row>
    <row r="7" spans="1:8" ht="30" customHeight="1" x14ac:dyDescent="0.25">
      <c r="A7" s="53" t="s">
        <v>34</v>
      </c>
      <c r="B7" s="34" t="s">
        <v>37</v>
      </c>
      <c r="D7" s="227"/>
      <c r="E7" s="228"/>
      <c r="F7" s="228"/>
      <c r="G7" s="228"/>
      <c r="H7" s="229"/>
    </row>
    <row r="8" spans="1:8" ht="30" customHeight="1" x14ac:dyDescent="0.25">
      <c r="A8" s="54" t="s">
        <v>35</v>
      </c>
      <c r="B8" s="34" t="s">
        <v>141</v>
      </c>
      <c r="D8" s="227"/>
      <c r="E8" s="228"/>
      <c r="F8" s="228"/>
      <c r="G8" s="228"/>
      <c r="H8" s="229"/>
    </row>
    <row r="9" spans="1:8" ht="30" customHeight="1" x14ac:dyDescent="0.25">
      <c r="A9" s="54" t="s">
        <v>69</v>
      </c>
      <c r="B9" s="34" t="s">
        <v>349</v>
      </c>
      <c r="D9" s="227"/>
      <c r="E9" s="228"/>
      <c r="F9" s="228"/>
      <c r="G9" s="228"/>
      <c r="H9" s="229"/>
    </row>
    <row r="10" spans="1:8" ht="9.9499999999999993" customHeight="1" x14ac:dyDescent="0.25">
      <c r="D10" s="227"/>
      <c r="E10" s="228"/>
      <c r="F10" s="228"/>
      <c r="G10" s="228"/>
      <c r="H10" s="229"/>
    </row>
    <row r="11" spans="1:8" ht="30" customHeight="1" x14ac:dyDescent="0.25">
      <c r="A11" s="52" t="s">
        <v>36</v>
      </c>
      <c r="B11" s="34" t="s">
        <v>144</v>
      </c>
      <c r="D11" s="227"/>
      <c r="E11" s="228"/>
      <c r="F11" s="228"/>
      <c r="G11" s="228"/>
      <c r="H11" s="229"/>
    </row>
    <row r="12" spans="1:8" ht="9.9499999999999993" customHeight="1" x14ac:dyDescent="0.25">
      <c r="D12" s="227"/>
      <c r="E12" s="228"/>
      <c r="F12" s="228"/>
      <c r="G12" s="228"/>
      <c r="H12" s="229"/>
    </row>
    <row r="13" spans="1:8" ht="30" customHeight="1" x14ac:dyDescent="0.25">
      <c r="A13" s="235" t="s">
        <v>54</v>
      </c>
      <c r="B13" s="236"/>
      <c r="D13" s="227"/>
      <c r="E13" s="228"/>
      <c r="F13" s="228"/>
      <c r="G13" s="228"/>
      <c r="H13" s="229"/>
    </row>
    <row r="14" spans="1:8" ht="30" customHeight="1" x14ac:dyDescent="0.25">
      <c r="A14" s="53" t="s">
        <v>47</v>
      </c>
      <c r="B14" s="34" t="s">
        <v>142</v>
      </c>
      <c r="D14" s="227"/>
      <c r="E14" s="228"/>
      <c r="F14" s="228"/>
      <c r="G14" s="228"/>
      <c r="H14" s="229"/>
    </row>
    <row r="15" spans="1:8" ht="30" customHeight="1" x14ac:dyDescent="0.25">
      <c r="A15" s="53" t="s">
        <v>48</v>
      </c>
      <c r="B15" s="34" t="s">
        <v>143</v>
      </c>
      <c r="D15" s="227"/>
      <c r="E15" s="228"/>
      <c r="F15" s="228"/>
      <c r="G15" s="228"/>
      <c r="H15" s="229"/>
    </row>
    <row r="16" spans="1:8" ht="30" customHeight="1" x14ac:dyDescent="0.25">
      <c r="A16" s="53" t="s">
        <v>49</v>
      </c>
      <c r="B16" s="34"/>
      <c r="D16" s="227"/>
      <c r="E16" s="228"/>
      <c r="F16" s="228"/>
      <c r="G16" s="228"/>
      <c r="H16" s="229"/>
    </row>
    <row r="17" spans="1:8" ht="30" customHeight="1" x14ac:dyDescent="0.25">
      <c r="A17" s="54" t="s">
        <v>50</v>
      </c>
      <c r="B17" s="34"/>
      <c r="D17" s="227"/>
      <c r="E17" s="228"/>
      <c r="F17" s="228"/>
      <c r="G17" s="228"/>
      <c r="H17" s="229"/>
    </row>
    <row r="18" spans="1:8" ht="9.9499999999999993" customHeight="1" x14ac:dyDescent="0.25">
      <c r="D18" s="227"/>
      <c r="E18" s="228"/>
      <c r="F18" s="228"/>
      <c r="G18" s="228"/>
      <c r="H18" s="229"/>
    </row>
    <row r="19" spans="1:8" ht="30" customHeight="1" x14ac:dyDescent="0.25">
      <c r="A19" s="233" t="s">
        <v>51</v>
      </c>
      <c r="B19" s="234"/>
      <c r="D19" s="227"/>
      <c r="E19" s="228"/>
      <c r="F19" s="228"/>
      <c r="G19" s="228"/>
      <c r="H19" s="229"/>
    </row>
    <row r="20" spans="1:8" x14ac:dyDescent="0.25">
      <c r="A20" s="237" t="str">
        <f>B5&amp;" ("&amp;B6&amp;" / "&amp;B7&amp;" / Kreisgruppe "&amp;B8&amp;") am: "&amp;B11</f>
        <v>THS Wettkampf (VPS Langen / HSVRM / Kreisgruppe 4) am: 12.09.2021</v>
      </c>
      <c r="B20" s="238"/>
      <c r="D20" s="227"/>
      <c r="E20" s="228"/>
      <c r="F20" s="228"/>
      <c r="G20" s="228"/>
      <c r="H20" s="229"/>
    </row>
    <row r="21" spans="1:8" x14ac:dyDescent="0.25">
      <c r="A21" s="237" t="str">
        <f>"PL: "&amp;B9&amp;" LR THS: "&amp;B14&amp;" "&amp;B15&amp;" "&amp;B16&amp;" "&amp;B17</f>
        <v xml:space="preserve">PL: Stefan Baumann LR THS: Ingeborg Klingeberger Elke Herdel  </v>
      </c>
      <c r="B21" s="238"/>
      <c r="D21" s="230"/>
      <c r="E21" s="231"/>
      <c r="F21" s="231"/>
      <c r="G21" s="231"/>
      <c r="H21" s="232"/>
    </row>
    <row r="22" spans="1:8" ht="5.25" customHeight="1" x14ac:dyDescent="0.25"/>
  </sheetData>
  <sheetProtection algorithmName="SHA-512" hashValue="L+abhHVQIS4BUy+2wmeLPHsB1efk78QF8mdriM9jNAXxdtU4nUDNmw+yzNX6vtgoc268TLftZkN58Z7oYWypAA==" saltValue="Qu0FYtdwpO6UZmsZ0WHm+g==" spinCount="100000" sheet="1" objects="1" scenarios="1"/>
  <mergeCells count="7">
    <mergeCell ref="A1:H1"/>
    <mergeCell ref="D3:H21"/>
    <mergeCell ref="A3:B3"/>
    <mergeCell ref="A13:B13"/>
    <mergeCell ref="A20:B20"/>
    <mergeCell ref="A21:B21"/>
    <mergeCell ref="A19:B1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68"/>
  <sheetViews>
    <sheetView workbookViewId="0">
      <pane ySplit="1" topLeftCell="A20" activePane="bottomLeft" state="frozen"/>
      <selection pane="bottomLeft" activeCell="C52" sqref="C52"/>
    </sheetView>
  </sheetViews>
  <sheetFormatPr baseColWidth="10" defaultColWidth="7.42578125" defaultRowHeight="12.75" x14ac:dyDescent="0.2"/>
  <cols>
    <col min="1" max="1" width="6.5703125" style="6" bestFit="1" customWidth="1"/>
    <col min="2" max="2" width="6.28515625" style="6" bestFit="1" customWidth="1"/>
    <col min="3" max="3" width="7" style="6" bestFit="1" customWidth="1"/>
    <col min="4" max="4" width="6" style="6" bestFit="1" customWidth="1"/>
    <col min="5" max="6" width="11.85546875" style="6" bestFit="1" customWidth="1"/>
    <col min="7" max="7" width="9.42578125" style="6" bestFit="1" customWidth="1"/>
    <col min="8" max="8" width="16.7109375" style="6" bestFit="1" customWidth="1"/>
    <col min="9" max="9" width="16.28515625" style="6" bestFit="1" customWidth="1"/>
    <col min="10" max="10" width="30.5703125" style="6" bestFit="1" customWidth="1"/>
    <col min="11" max="12" width="16.7109375" style="6" bestFit="1" customWidth="1"/>
    <col min="13" max="13" width="20.7109375" style="6" bestFit="1" customWidth="1"/>
    <col min="14" max="14" width="24.5703125" style="6" bestFit="1" customWidth="1"/>
    <col min="15" max="16384" width="7.42578125" style="6"/>
  </cols>
  <sheetData>
    <row r="1" spans="1:14" x14ac:dyDescent="0.2">
      <c r="A1" s="160" t="s">
        <v>102</v>
      </c>
      <c r="B1" s="160" t="s">
        <v>11</v>
      </c>
      <c r="C1" s="160" t="s">
        <v>67</v>
      </c>
      <c r="D1" s="160" t="s">
        <v>13</v>
      </c>
      <c r="E1" s="160" t="s">
        <v>2</v>
      </c>
      <c r="F1" s="160" t="s">
        <v>1</v>
      </c>
      <c r="G1" s="160" t="s">
        <v>75</v>
      </c>
      <c r="H1" s="160" t="s">
        <v>0</v>
      </c>
      <c r="I1" s="160" t="s">
        <v>106</v>
      </c>
      <c r="J1" s="160" t="s">
        <v>3</v>
      </c>
      <c r="K1" s="160" t="s">
        <v>107</v>
      </c>
      <c r="L1" s="160" t="s">
        <v>103</v>
      </c>
      <c r="M1" s="160" t="s">
        <v>104</v>
      </c>
      <c r="N1" s="160" t="s">
        <v>105</v>
      </c>
    </row>
    <row r="2" spans="1:14" x14ac:dyDescent="0.2">
      <c r="B2" s="161">
        <v>6</v>
      </c>
      <c r="D2" s="6" t="s">
        <v>145</v>
      </c>
      <c r="E2" s="6" t="s">
        <v>146</v>
      </c>
      <c r="F2" s="6" t="s">
        <v>147</v>
      </c>
      <c r="G2" s="6" t="s">
        <v>37</v>
      </c>
      <c r="H2" s="6" t="s">
        <v>148</v>
      </c>
      <c r="I2" s="6">
        <v>25560</v>
      </c>
      <c r="J2" s="6" t="s">
        <v>149</v>
      </c>
      <c r="K2" s="6" t="s">
        <v>150</v>
      </c>
      <c r="L2" s="6" t="s">
        <v>151</v>
      </c>
      <c r="M2" s="6" t="str">
        <f t="shared" ref="M2:M65" si="0">E2&amp;" "&amp;F2</f>
        <v>Albert Spamer</v>
      </c>
      <c r="N2" s="6" t="str">
        <f>E2&amp;" "&amp;F2&amp;" "&amp;J2</f>
        <v>Albert Spamer Askan</v>
      </c>
    </row>
    <row r="3" spans="1:14" x14ac:dyDescent="0.2">
      <c r="B3" s="161">
        <v>10</v>
      </c>
      <c r="D3" s="6" t="s">
        <v>145</v>
      </c>
      <c r="E3" s="6" t="s">
        <v>146</v>
      </c>
      <c r="F3" s="6" t="s">
        <v>147</v>
      </c>
      <c r="G3" s="6" t="s">
        <v>37</v>
      </c>
      <c r="H3" s="6" t="s">
        <v>148</v>
      </c>
      <c r="I3" s="6">
        <v>25560</v>
      </c>
      <c r="J3" s="6" t="s">
        <v>152</v>
      </c>
      <c r="K3" s="6" t="s">
        <v>153</v>
      </c>
      <c r="L3" s="6" t="s">
        <v>154</v>
      </c>
      <c r="M3" s="6" t="str">
        <f t="shared" si="0"/>
        <v>Albert Spamer</v>
      </c>
      <c r="N3" s="6" t="str">
        <f t="shared" ref="N3:N66" si="1">E3&amp;" "&amp;F3&amp;" "&amp;J3</f>
        <v>Albert Spamer Snorre</v>
      </c>
    </row>
    <row r="4" spans="1:14" x14ac:dyDescent="0.2">
      <c r="B4" s="161">
        <v>19</v>
      </c>
      <c r="D4" s="6" t="s">
        <v>155</v>
      </c>
      <c r="E4" s="6" t="s">
        <v>156</v>
      </c>
      <c r="F4" s="6" t="s">
        <v>157</v>
      </c>
      <c r="G4" s="6" t="s">
        <v>37</v>
      </c>
      <c r="H4" s="6" t="s">
        <v>160</v>
      </c>
      <c r="I4" s="6">
        <v>38941</v>
      </c>
      <c r="J4" s="6" t="s">
        <v>344</v>
      </c>
      <c r="K4" s="6" t="s">
        <v>158</v>
      </c>
      <c r="L4" s="6" t="s">
        <v>159</v>
      </c>
      <c r="M4" s="6" t="str">
        <f t="shared" si="0"/>
        <v>Manuela  Etzrodt</v>
      </c>
      <c r="N4" s="6" t="str">
        <f t="shared" si="1"/>
        <v>Manuela  Etzrodt Lilli</v>
      </c>
    </row>
    <row r="5" spans="1:14" x14ac:dyDescent="0.2">
      <c r="B5" s="161">
        <v>7</v>
      </c>
      <c r="D5" s="6" t="s">
        <v>161</v>
      </c>
      <c r="E5" s="6" t="s">
        <v>162</v>
      </c>
      <c r="F5" s="6" t="s">
        <v>147</v>
      </c>
      <c r="G5" s="6" t="s">
        <v>37</v>
      </c>
      <c r="H5" s="6" t="s">
        <v>148</v>
      </c>
      <c r="I5" s="6">
        <v>32213</v>
      </c>
      <c r="J5" s="6" t="s">
        <v>163</v>
      </c>
      <c r="K5" s="6" t="s">
        <v>164</v>
      </c>
      <c r="L5" s="6" t="s">
        <v>165</v>
      </c>
      <c r="M5" s="6" t="str">
        <f t="shared" si="0"/>
        <v>André Spamer</v>
      </c>
      <c r="N5" s="6" t="str">
        <f t="shared" si="1"/>
        <v>André Spamer Midnight</v>
      </c>
    </row>
    <row r="6" spans="1:14" x14ac:dyDescent="0.2">
      <c r="B6" s="161">
        <v>15</v>
      </c>
      <c r="D6" s="6" t="s">
        <v>166</v>
      </c>
      <c r="E6" s="6" t="s">
        <v>167</v>
      </c>
      <c r="F6" s="6" t="s">
        <v>168</v>
      </c>
      <c r="G6" s="6" t="s">
        <v>37</v>
      </c>
      <c r="H6" s="6" t="s">
        <v>169</v>
      </c>
      <c r="I6" s="6">
        <v>26314</v>
      </c>
      <c r="J6" s="6" t="s">
        <v>170</v>
      </c>
      <c r="K6" s="6" t="s">
        <v>171</v>
      </c>
      <c r="L6" s="6" t="s">
        <v>172</v>
      </c>
      <c r="M6" s="6" t="str">
        <f t="shared" si="0"/>
        <v>Ricarda Gund</v>
      </c>
      <c r="N6" s="6" t="str">
        <f t="shared" si="1"/>
        <v>Ricarda Gund Diesel</v>
      </c>
    </row>
    <row r="7" spans="1:14" x14ac:dyDescent="0.2">
      <c r="B7" s="161">
        <v>14</v>
      </c>
      <c r="D7" s="6" t="s">
        <v>166</v>
      </c>
      <c r="E7" s="6" t="s">
        <v>173</v>
      </c>
      <c r="F7" s="6" t="s">
        <v>174</v>
      </c>
      <c r="G7" s="6" t="s">
        <v>37</v>
      </c>
      <c r="H7" s="6" t="s">
        <v>160</v>
      </c>
      <c r="I7" s="6">
        <v>41382</v>
      </c>
      <c r="J7" s="6" t="s">
        <v>175</v>
      </c>
      <c r="K7" s="6" t="s">
        <v>176</v>
      </c>
      <c r="L7" s="6" t="s">
        <v>177</v>
      </c>
      <c r="M7" s="6" t="str">
        <f t="shared" si="0"/>
        <v>Antonia Reuther</v>
      </c>
      <c r="N7" s="6" t="str">
        <f t="shared" si="1"/>
        <v>Antonia Reuther Benji</v>
      </c>
    </row>
    <row r="8" spans="1:14" x14ac:dyDescent="0.2">
      <c r="B8" s="161">
        <v>13</v>
      </c>
      <c r="D8" s="6" t="s">
        <v>166</v>
      </c>
      <c r="E8" s="6" t="s">
        <v>178</v>
      </c>
      <c r="F8" s="6" t="s">
        <v>179</v>
      </c>
      <c r="G8" s="6" t="s">
        <v>37</v>
      </c>
      <c r="H8" s="6" t="s">
        <v>180</v>
      </c>
      <c r="I8" s="6">
        <v>41245</v>
      </c>
      <c r="J8" s="6" t="s">
        <v>181</v>
      </c>
      <c r="K8" s="6" t="s">
        <v>182</v>
      </c>
      <c r="L8" s="6" t="s">
        <v>183</v>
      </c>
      <c r="M8" s="6" t="str">
        <f t="shared" si="0"/>
        <v>Alexandra Juhre</v>
      </c>
      <c r="N8" s="6" t="str">
        <f t="shared" si="1"/>
        <v>Alexandra Juhre Coming soon Champion Justness</v>
      </c>
    </row>
    <row r="9" spans="1:14" x14ac:dyDescent="0.2">
      <c r="B9" s="161">
        <v>11</v>
      </c>
      <c r="D9" s="6" t="s">
        <v>184</v>
      </c>
      <c r="E9" s="6" t="s">
        <v>185</v>
      </c>
      <c r="F9" s="6" t="s">
        <v>186</v>
      </c>
      <c r="G9" s="6" t="s">
        <v>37</v>
      </c>
      <c r="H9" s="6" t="s">
        <v>180</v>
      </c>
      <c r="I9" s="6">
        <v>41250</v>
      </c>
      <c r="J9" s="6" t="s">
        <v>187</v>
      </c>
      <c r="K9" s="6" t="s">
        <v>188</v>
      </c>
      <c r="L9" s="6" t="s">
        <v>189</v>
      </c>
      <c r="M9" s="6" t="str">
        <f t="shared" si="0"/>
        <v>Sofie Schlimmer</v>
      </c>
      <c r="N9" s="6" t="str">
        <f t="shared" si="1"/>
        <v>Sofie Schlimmer Emma</v>
      </c>
    </row>
    <row r="10" spans="1:14" x14ac:dyDescent="0.2">
      <c r="B10" s="161">
        <v>20</v>
      </c>
      <c r="D10" s="6" t="s">
        <v>166</v>
      </c>
      <c r="E10" s="6" t="s">
        <v>190</v>
      </c>
      <c r="F10" s="6" t="s">
        <v>191</v>
      </c>
      <c r="G10" s="6" t="s">
        <v>37</v>
      </c>
      <c r="H10" s="6" t="s">
        <v>180</v>
      </c>
      <c r="I10" s="6">
        <v>33239</v>
      </c>
      <c r="J10" s="6" t="s">
        <v>192</v>
      </c>
      <c r="K10" s="6" t="s">
        <v>193</v>
      </c>
      <c r="L10" s="6" t="s">
        <v>194</v>
      </c>
      <c r="M10" s="6" t="str">
        <f t="shared" si="0"/>
        <v>Jennifer Rhein</v>
      </c>
      <c r="N10" s="6" t="str">
        <f t="shared" si="1"/>
        <v>Jennifer Rhein Luna</v>
      </c>
    </row>
    <row r="11" spans="1:14" x14ac:dyDescent="0.2">
      <c r="B11" s="161">
        <v>21</v>
      </c>
      <c r="D11" s="6" t="s">
        <v>195</v>
      </c>
      <c r="E11" s="6" t="s">
        <v>196</v>
      </c>
      <c r="F11" s="6" t="s">
        <v>197</v>
      </c>
      <c r="G11" s="6" t="s">
        <v>37</v>
      </c>
      <c r="H11" s="6" t="s">
        <v>169</v>
      </c>
      <c r="I11" s="6">
        <v>35989</v>
      </c>
      <c r="J11" s="6" t="s">
        <v>198</v>
      </c>
      <c r="K11" s="6" t="s">
        <v>199</v>
      </c>
      <c r="L11" s="6" t="s">
        <v>200</v>
      </c>
      <c r="M11" s="6" t="str">
        <f t="shared" si="0"/>
        <v>Ilonka Hoffmann</v>
      </c>
      <c r="N11" s="6" t="str">
        <f t="shared" si="1"/>
        <v>Ilonka Hoffmann Amor</v>
      </c>
    </row>
    <row r="12" spans="1:14" x14ac:dyDescent="0.2">
      <c r="B12" s="161">
        <v>18</v>
      </c>
      <c r="D12" s="6" t="s">
        <v>195</v>
      </c>
      <c r="E12" s="6" t="s">
        <v>173</v>
      </c>
      <c r="F12" s="6" t="s">
        <v>201</v>
      </c>
      <c r="G12" s="6" t="s">
        <v>37</v>
      </c>
      <c r="H12" s="6" t="s">
        <v>160</v>
      </c>
      <c r="I12" s="6">
        <v>911</v>
      </c>
      <c r="J12" s="6" t="s">
        <v>202</v>
      </c>
      <c r="K12" s="6" t="s">
        <v>203</v>
      </c>
      <c r="L12" s="6" t="s">
        <v>204</v>
      </c>
      <c r="M12" s="6" t="str">
        <f t="shared" si="0"/>
        <v>Antonia Kraus</v>
      </c>
      <c r="N12" s="6" t="str">
        <f t="shared" si="1"/>
        <v>Antonia Kraus Akela</v>
      </c>
    </row>
    <row r="13" spans="1:14" x14ac:dyDescent="0.2">
      <c r="B13" s="161">
        <v>17</v>
      </c>
      <c r="D13" s="6" t="s">
        <v>195</v>
      </c>
      <c r="E13" s="6" t="s">
        <v>205</v>
      </c>
      <c r="F13" s="6" t="s">
        <v>206</v>
      </c>
      <c r="G13" s="6" t="s">
        <v>37</v>
      </c>
      <c r="H13" s="6" t="s">
        <v>160</v>
      </c>
      <c r="I13" s="6">
        <v>885</v>
      </c>
      <c r="J13" s="6" t="s">
        <v>207</v>
      </c>
      <c r="K13" s="6" t="s">
        <v>208</v>
      </c>
      <c r="L13" s="6" t="s">
        <v>209</v>
      </c>
      <c r="M13" s="6" t="str">
        <f t="shared" si="0"/>
        <v>Anna Hammel</v>
      </c>
      <c r="N13" s="6" t="str">
        <f t="shared" si="1"/>
        <v>Anna Hammel Mia</v>
      </c>
    </row>
    <row r="14" spans="1:14" x14ac:dyDescent="0.2">
      <c r="B14" s="161">
        <v>16</v>
      </c>
      <c r="D14" s="6" t="s">
        <v>195</v>
      </c>
      <c r="E14" s="6" t="s">
        <v>210</v>
      </c>
      <c r="F14" s="6" t="s">
        <v>211</v>
      </c>
      <c r="G14" s="6" t="s">
        <v>37</v>
      </c>
      <c r="H14" s="6" t="s">
        <v>169</v>
      </c>
      <c r="I14" s="6">
        <v>9268</v>
      </c>
      <c r="J14" s="6" t="s">
        <v>212</v>
      </c>
      <c r="K14" s="6" t="s">
        <v>214</v>
      </c>
      <c r="L14" s="6" t="s">
        <v>213</v>
      </c>
      <c r="M14" s="6" t="str">
        <f t="shared" si="0"/>
        <v>Yvonne Hohl</v>
      </c>
      <c r="N14" s="6" t="str">
        <f t="shared" si="1"/>
        <v>Yvonne Hohl Damon</v>
      </c>
    </row>
    <row r="15" spans="1:14" x14ac:dyDescent="0.2">
      <c r="B15" s="161">
        <v>9</v>
      </c>
      <c r="D15" s="6" t="s">
        <v>76</v>
      </c>
      <c r="E15" s="6" t="s">
        <v>215</v>
      </c>
      <c r="F15" s="6" t="s">
        <v>216</v>
      </c>
      <c r="G15" s="6" t="s">
        <v>37</v>
      </c>
      <c r="H15" s="6" t="s">
        <v>169</v>
      </c>
      <c r="I15" s="6">
        <v>41234</v>
      </c>
      <c r="J15" s="6" t="s">
        <v>217</v>
      </c>
      <c r="K15" s="6" t="s">
        <v>218</v>
      </c>
      <c r="L15" s="6" t="s">
        <v>219</v>
      </c>
      <c r="M15" s="6" t="str">
        <f t="shared" si="0"/>
        <v>Lorenz Zabel</v>
      </c>
      <c r="N15" s="6" t="str">
        <f t="shared" si="1"/>
        <v>Lorenz Zabel Mika</v>
      </c>
    </row>
    <row r="16" spans="1:14" x14ac:dyDescent="0.2">
      <c r="B16" s="161">
        <v>8</v>
      </c>
      <c r="D16" s="6" t="s">
        <v>76</v>
      </c>
      <c r="E16" s="6" t="s">
        <v>220</v>
      </c>
      <c r="F16" s="6" t="s">
        <v>221</v>
      </c>
      <c r="G16" s="6" t="s">
        <v>222</v>
      </c>
      <c r="H16" s="6" t="s">
        <v>223</v>
      </c>
      <c r="I16" s="6">
        <v>21500735</v>
      </c>
      <c r="J16" s="6" t="s">
        <v>224</v>
      </c>
      <c r="K16" s="6" t="s">
        <v>225</v>
      </c>
      <c r="L16" s="6" t="s">
        <v>226</v>
      </c>
      <c r="M16" s="6" t="str">
        <f t="shared" si="0"/>
        <v>Thorsten Pfeifen</v>
      </c>
      <c r="N16" s="6" t="str">
        <f t="shared" si="1"/>
        <v>Thorsten Pfeifen Sheeps Shadow Full Speed Frida</v>
      </c>
    </row>
    <row r="17" spans="2:14" x14ac:dyDescent="0.2">
      <c r="B17" s="161">
        <v>3</v>
      </c>
      <c r="D17" s="6" t="s">
        <v>195</v>
      </c>
      <c r="E17" s="6" t="s">
        <v>205</v>
      </c>
      <c r="F17" s="6" t="s">
        <v>206</v>
      </c>
      <c r="G17" s="6" t="s">
        <v>37</v>
      </c>
      <c r="H17" s="6" t="s">
        <v>160</v>
      </c>
      <c r="I17" s="6">
        <v>885</v>
      </c>
      <c r="J17" s="6" t="s">
        <v>227</v>
      </c>
      <c r="K17" s="6" t="s">
        <v>228</v>
      </c>
      <c r="L17" s="6" t="s">
        <v>229</v>
      </c>
      <c r="M17" s="6" t="str">
        <f t="shared" si="0"/>
        <v>Anna Hammel</v>
      </c>
      <c r="N17" s="6" t="str">
        <f t="shared" si="1"/>
        <v>Anna Hammel Spirit of cochise Eddie the Eagle</v>
      </c>
    </row>
    <row r="18" spans="2:14" x14ac:dyDescent="0.2">
      <c r="B18" s="161">
        <v>5</v>
      </c>
      <c r="D18" s="6" t="s">
        <v>155</v>
      </c>
      <c r="E18" s="6" t="s">
        <v>156</v>
      </c>
      <c r="F18" s="6" t="s">
        <v>157</v>
      </c>
      <c r="G18" s="6" t="s">
        <v>37</v>
      </c>
      <c r="H18" s="6" t="s">
        <v>160</v>
      </c>
      <c r="I18" s="6">
        <v>38941</v>
      </c>
      <c r="J18" s="6" t="s">
        <v>230</v>
      </c>
      <c r="K18" s="6" t="s">
        <v>231</v>
      </c>
      <c r="L18" s="6" t="s">
        <v>232</v>
      </c>
      <c r="M18" s="6" t="str">
        <f t="shared" si="0"/>
        <v>Manuela  Etzrodt</v>
      </c>
      <c r="N18" s="6" t="str">
        <f t="shared" si="1"/>
        <v>Manuela  Etzrodt Naro</v>
      </c>
    </row>
    <row r="19" spans="2:14" x14ac:dyDescent="0.2">
      <c r="B19" s="161">
        <v>1</v>
      </c>
      <c r="D19" s="6" t="s">
        <v>166</v>
      </c>
      <c r="E19" s="6" t="s">
        <v>190</v>
      </c>
      <c r="F19" s="6" t="s">
        <v>191</v>
      </c>
      <c r="G19" s="6" t="s">
        <v>37</v>
      </c>
      <c r="H19" s="6" t="s">
        <v>180</v>
      </c>
      <c r="I19" s="6">
        <v>33239</v>
      </c>
      <c r="J19" s="6" t="s">
        <v>233</v>
      </c>
      <c r="K19" s="6" t="s">
        <v>234</v>
      </c>
      <c r="L19" s="6" t="s">
        <v>235</v>
      </c>
      <c r="M19" s="6" t="str">
        <f t="shared" si="0"/>
        <v>Jennifer Rhein</v>
      </c>
      <c r="N19" s="6" t="str">
        <f t="shared" si="1"/>
        <v>Jennifer Rhein Danca</v>
      </c>
    </row>
    <row r="20" spans="2:14" x14ac:dyDescent="0.2">
      <c r="B20" s="161">
        <v>2</v>
      </c>
      <c r="D20" s="6" t="s">
        <v>166</v>
      </c>
      <c r="E20" s="6" t="s">
        <v>236</v>
      </c>
      <c r="F20" s="6" t="s">
        <v>237</v>
      </c>
      <c r="G20" s="6" t="s">
        <v>37</v>
      </c>
      <c r="H20" s="6" t="s">
        <v>238</v>
      </c>
      <c r="I20" s="6">
        <v>22553</v>
      </c>
      <c r="J20" s="6" t="s">
        <v>239</v>
      </c>
      <c r="K20" s="6" t="s">
        <v>241</v>
      </c>
      <c r="L20" s="6" t="s">
        <v>240</v>
      </c>
      <c r="M20" s="6" t="str">
        <f t="shared" si="0"/>
        <v>Jenny Neumann</v>
      </c>
      <c r="N20" s="6" t="str">
        <f t="shared" si="1"/>
        <v>Jenny Neumann Peaches II</v>
      </c>
    </row>
    <row r="21" spans="2:14" x14ac:dyDescent="0.2">
      <c r="B21" s="161">
        <v>4</v>
      </c>
      <c r="D21" s="6" t="s">
        <v>76</v>
      </c>
      <c r="E21" s="6" t="s">
        <v>215</v>
      </c>
      <c r="F21" s="6" t="s">
        <v>216</v>
      </c>
      <c r="G21" s="6" t="s">
        <v>37</v>
      </c>
      <c r="H21" s="6" t="s">
        <v>169</v>
      </c>
      <c r="I21" s="6">
        <v>41234</v>
      </c>
      <c r="J21" s="6" t="s">
        <v>217</v>
      </c>
      <c r="K21" s="6" t="s">
        <v>218</v>
      </c>
      <c r="L21" s="6" t="s">
        <v>219</v>
      </c>
      <c r="M21" s="6" t="str">
        <f t="shared" si="0"/>
        <v>Lorenz Zabel</v>
      </c>
      <c r="N21" s="6" t="str">
        <f t="shared" si="1"/>
        <v>Lorenz Zabel Mika</v>
      </c>
    </row>
    <row r="22" spans="2:14" x14ac:dyDescent="0.2">
      <c r="B22" s="161">
        <v>12</v>
      </c>
      <c r="D22" s="6" t="s">
        <v>166</v>
      </c>
      <c r="E22" s="6" t="s">
        <v>242</v>
      </c>
      <c r="F22" s="6" t="s">
        <v>243</v>
      </c>
      <c r="G22" s="6" t="s">
        <v>37</v>
      </c>
      <c r="H22" s="6" t="s">
        <v>160</v>
      </c>
      <c r="I22" s="6">
        <v>41761</v>
      </c>
      <c r="J22" s="6" t="s">
        <v>244</v>
      </c>
      <c r="K22" s="6" t="s">
        <v>245</v>
      </c>
      <c r="L22" s="6" t="s">
        <v>246</v>
      </c>
      <c r="M22" s="6" t="str">
        <f t="shared" si="0"/>
        <v>Mareile Durth</v>
      </c>
      <c r="N22" s="6" t="str">
        <f t="shared" si="1"/>
        <v>Mareile Durth Betty</v>
      </c>
    </row>
    <row r="23" spans="2:14" x14ac:dyDescent="0.2">
      <c r="B23" s="216" t="s">
        <v>254</v>
      </c>
      <c r="D23" s="6" t="s">
        <v>255</v>
      </c>
      <c r="E23" s="6" t="s">
        <v>256</v>
      </c>
      <c r="F23" s="6" t="s">
        <v>257</v>
      </c>
      <c r="G23" s="6" t="s">
        <v>37</v>
      </c>
      <c r="H23" s="6" t="s">
        <v>247</v>
      </c>
      <c r="I23" s="6">
        <v>28598</v>
      </c>
      <c r="J23" s="6" t="s">
        <v>258</v>
      </c>
      <c r="K23" s="6" t="s">
        <v>259</v>
      </c>
      <c r="L23" s="6" t="s">
        <v>260</v>
      </c>
      <c r="M23" s="6" t="str">
        <f t="shared" si="0"/>
        <v>Michael Erbs</v>
      </c>
      <c r="N23" s="6" t="str">
        <f t="shared" si="1"/>
        <v>Michael Erbs Odin</v>
      </c>
    </row>
    <row r="24" spans="2:14" x14ac:dyDescent="0.2">
      <c r="B24" s="216" t="s">
        <v>253</v>
      </c>
      <c r="D24" s="6" t="s">
        <v>166</v>
      </c>
      <c r="E24" s="6" t="s">
        <v>248</v>
      </c>
      <c r="F24" s="6" t="s">
        <v>249</v>
      </c>
      <c r="G24" s="6" t="s">
        <v>37</v>
      </c>
      <c r="H24" s="6" t="s">
        <v>247</v>
      </c>
      <c r="I24" s="6">
        <v>42599</v>
      </c>
      <c r="J24" s="6" t="s">
        <v>250</v>
      </c>
      <c r="K24" s="6" t="s">
        <v>251</v>
      </c>
      <c r="L24" s="6" t="s">
        <v>252</v>
      </c>
      <c r="M24" s="6" t="str">
        <f t="shared" si="0"/>
        <v>Sarina  Steiner</v>
      </c>
      <c r="N24" s="6" t="str">
        <f t="shared" si="1"/>
        <v>Sarina  Steiner Nala</v>
      </c>
    </row>
    <row r="25" spans="2:14" x14ac:dyDescent="0.2">
      <c r="B25" s="161" t="s">
        <v>343</v>
      </c>
      <c r="D25" s="6" t="s">
        <v>255</v>
      </c>
      <c r="E25" s="6" t="s">
        <v>256</v>
      </c>
      <c r="F25" s="6" t="s">
        <v>257</v>
      </c>
      <c r="G25" s="6" t="s">
        <v>37</v>
      </c>
      <c r="H25" s="6" t="s">
        <v>247</v>
      </c>
      <c r="I25" s="6">
        <v>28598</v>
      </c>
      <c r="J25" s="6" t="s">
        <v>258</v>
      </c>
      <c r="K25" s="6" t="s">
        <v>259</v>
      </c>
      <c r="L25" s="6" t="s">
        <v>260</v>
      </c>
      <c r="M25" s="6" t="str">
        <f t="shared" si="0"/>
        <v>Michael Erbs</v>
      </c>
      <c r="N25" s="6" t="str">
        <f t="shared" si="1"/>
        <v>Michael Erbs Odin</v>
      </c>
    </row>
    <row r="26" spans="2:14" x14ac:dyDescent="0.2">
      <c r="B26" s="161" t="s">
        <v>343</v>
      </c>
      <c r="D26" s="6" t="s">
        <v>145</v>
      </c>
      <c r="E26" s="6" t="s">
        <v>261</v>
      </c>
      <c r="F26" s="6" t="s">
        <v>262</v>
      </c>
      <c r="G26" s="6" t="s">
        <v>37</v>
      </c>
      <c r="H26" s="6" t="s">
        <v>247</v>
      </c>
      <c r="I26" s="6">
        <v>20891</v>
      </c>
      <c r="J26" s="6" t="s">
        <v>263</v>
      </c>
      <c r="K26" s="6" t="s">
        <v>264</v>
      </c>
      <c r="L26" s="6" t="s">
        <v>265</v>
      </c>
      <c r="M26" s="6" t="str">
        <f t="shared" si="0"/>
        <v>Manfred  Hitzsmann</v>
      </c>
      <c r="N26" s="6" t="str">
        <f t="shared" si="1"/>
        <v>Manfred  Hitzsmann Inja vom Donnersberg</v>
      </c>
    </row>
    <row r="27" spans="2:14" x14ac:dyDescent="0.2">
      <c r="B27" s="161" t="s">
        <v>267</v>
      </c>
      <c r="D27" s="6" t="s">
        <v>166</v>
      </c>
      <c r="E27" s="6" t="s">
        <v>268</v>
      </c>
      <c r="F27" s="6" t="s">
        <v>269</v>
      </c>
      <c r="G27" s="6" t="s">
        <v>37</v>
      </c>
      <c r="H27" s="6" t="s">
        <v>160</v>
      </c>
      <c r="I27" s="6">
        <v>37019</v>
      </c>
      <c r="J27" s="6" t="s">
        <v>270</v>
      </c>
      <c r="K27" s="6" t="s">
        <v>271</v>
      </c>
      <c r="L27" s="6" t="s">
        <v>272</v>
      </c>
      <c r="M27" s="6" t="str">
        <f t="shared" si="0"/>
        <v>Michelle Grünewald</v>
      </c>
      <c r="N27" s="6" t="str">
        <f t="shared" si="1"/>
        <v>Michelle Grünewald Joschi</v>
      </c>
    </row>
    <row r="28" spans="2:14" x14ac:dyDescent="0.2">
      <c r="B28" s="161" t="s">
        <v>273</v>
      </c>
      <c r="D28" s="6" t="s">
        <v>195</v>
      </c>
      <c r="E28" s="6" t="s">
        <v>173</v>
      </c>
      <c r="F28" s="6" t="s">
        <v>201</v>
      </c>
      <c r="G28" s="6" t="s">
        <v>37</v>
      </c>
      <c r="H28" s="6" t="s">
        <v>160</v>
      </c>
      <c r="I28" s="6">
        <v>911</v>
      </c>
      <c r="J28" s="6" t="s">
        <v>202</v>
      </c>
      <c r="K28" s="6" t="s">
        <v>203</v>
      </c>
      <c r="L28" s="6" t="s">
        <v>204</v>
      </c>
      <c r="M28" s="6" t="str">
        <f t="shared" si="0"/>
        <v>Antonia Kraus</v>
      </c>
      <c r="N28" s="6" t="str">
        <f t="shared" si="1"/>
        <v>Antonia Kraus Akela</v>
      </c>
    </row>
    <row r="29" spans="2:14" x14ac:dyDescent="0.2">
      <c r="B29" s="161" t="s">
        <v>274</v>
      </c>
      <c r="D29" s="6" t="s">
        <v>155</v>
      </c>
      <c r="E29" s="6" t="s">
        <v>156</v>
      </c>
      <c r="F29" s="6" t="s">
        <v>157</v>
      </c>
      <c r="G29" s="6" t="s">
        <v>37</v>
      </c>
      <c r="H29" s="6" t="s">
        <v>160</v>
      </c>
      <c r="I29" s="6">
        <v>38941</v>
      </c>
      <c r="J29" s="6" t="s">
        <v>344</v>
      </c>
      <c r="K29" s="6" t="s">
        <v>158</v>
      </c>
      <c r="L29" s="6" t="s">
        <v>159</v>
      </c>
      <c r="M29" s="6" t="str">
        <f t="shared" si="0"/>
        <v>Manuela  Etzrodt</v>
      </c>
      <c r="N29" s="6" t="str">
        <f t="shared" si="1"/>
        <v>Manuela  Etzrodt Lilli</v>
      </c>
    </row>
    <row r="30" spans="2:14" x14ac:dyDescent="0.2">
      <c r="B30" s="161" t="s">
        <v>275</v>
      </c>
      <c r="D30" s="6" t="s">
        <v>166</v>
      </c>
      <c r="E30" s="6" t="s">
        <v>173</v>
      </c>
      <c r="F30" s="6" t="s">
        <v>174</v>
      </c>
      <c r="G30" s="6" t="s">
        <v>37</v>
      </c>
      <c r="H30" s="6" t="s">
        <v>160</v>
      </c>
      <c r="I30" s="6">
        <v>41382</v>
      </c>
      <c r="J30" s="6" t="s">
        <v>276</v>
      </c>
      <c r="K30" s="6" t="s">
        <v>277</v>
      </c>
      <c r="L30" s="6" t="s">
        <v>278</v>
      </c>
      <c r="M30" s="6" t="str">
        <f t="shared" si="0"/>
        <v>Antonia Reuther</v>
      </c>
      <c r="N30" s="6" t="str">
        <f t="shared" si="1"/>
        <v>Antonia Reuther Lotte</v>
      </c>
    </row>
    <row r="31" spans="2:14" x14ac:dyDescent="0.2">
      <c r="B31" s="161" t="s">
        <v>281</v>
      </c>
      <c r="D31" s="6" t="s">
        <v>166</v>
      </c>
      <c r="E31" s="6" t="s">
        <v>282</v>
      </c>
      <c r="F31" s="6" t="s">
        <v>283</v>
      </c>
      <c r="G31" s="6" t="s">
        <v>37</v>
      </c>
      <c r="H31" s="6" t="s">
        <v>160</v>
      </c>
      <c r="I31" s="6">
        <v>29851</v>
      </c>
      <c r="J31" s="6" t="s">
        <v>284</v>
      </c>
      <c r="K31" s="6" t="s">
        <v>285</v>
      </c>
      <c r="L31" s="6" t="s">
        <v>286</v>
      </c>
      <c r="M31" s="6" t="str">
        <f t="shared" si="0"/>
        <v>Laura Byers</v>
      </c>
      <c r="N31" s="6" t="str">
        <f t="shared" si="1"/>
        <v>Laura Byers Five</v>
      </c>
    </row>
    <row r="32" spans="2:14" x14ac:dyDescent="0.2">
      <c r="B32" s="161" t="s">
        <v>287</v>
      </c>
      <c r="D32" s="6" t="s">
        <v>166</v>
      </c>
      <c r="E32" s="6" t="s">
        <v>288</v>
      </c>
      <c r="F32" s="6" t="s">
        <v>289</v>
      </c>
      <c r="G32" s="6" t="s">
        <v>37</v>
      </c>
      <c r="H32" s="6" t="s">
        <v>160</v>
      </c>
      <c r="I32" s="6">
        <v>26336</v>
      </c>
      <c r="J32" s="6" t="s">
        <v>290</v>
      </c>
      <c r="K32" s="6" t="s">
        <v>291</v>
      </c>
      <c r="L32" s="6" t="s">
        <v>292</v>
      </c>
      <c r="M32" s="6" t="str">
        <f t="shared" si="0"/>
        <v>Denise Fehres</v>
      </c>
      <c r="N32" s="6" t="str">
        <f t="shared" si="1"/>
        <v>Denise Fehres Danaee vom Burgdroll</v>
      </c>
    </row>
    <row r="33" spans="2:14" x14ac:dyDescent="0.2">
      <c r="B33" s="161" t="s">
        <v>294</v>
      </c>
      <c r="D33" s="6" t="s">
        <v>166</v>
      </c>
      <c r="E33" s="6" t="s">
        <v>167</v>
      </c>
      <c r="F33" s="6" t="s">
        <v>168</v>
      </c>
      <c r="G33" s="6" t="s">
        <v>37</v>
      </c>
      <c r="H33" s="6" t="s">
        <v>169</v>
      </c>
      <c r="I33" s="6">
        <v>26314</v>
      </c>
      <c r="J33" s="6" t="s">
        <v>170</v>
      </c>
      <c r="K33" s="6" t="s">
        <v>171</v>
      </c>
      <c r="L33" s="6" t="s">
        <v>172</v>
      </c>
      <c r="M33" s="6" t="str">
        <f t="shared" si="0"/>
        <v>Ricarda Gund</v>
      </c>
      <c r="N33" s="6" t="str">
        <f t="shared" si="1"/>
        <v>Ricarda Gund Diesel</v>
      </c>
    </row>
    <row r="34" spans="2:14" x14ac:dyDescent="0.2">
      <c r="B34" s="161" t="s">
        <v>295</v>
      </c>
      <c r="D34" s="6" t="s">
        <v>195</v>
      </c>
      <c r="E34" s="6" t="s">
        <v>196</v>
      </c>
      <c r="F34" s="6" t="s">
        <v>262</v>
      </c>
      <c r="G34" s="6" t="s">
        <v>37</v>
      </c>
      <c r="H34" s="6" t="s">
        <v>169</v>
      </c>
      <c r="I34" s="6">
        <v>35989</v>
      </c>
      <c r="J34" s="6" t="s">
        <v>198</v>
      </c>
      <c r="K34" s="6" t="s">
        <v>199</v>
      </c>
      <c r="L34" s="6" t="s">
        <v>200</v>
      </c>
      <c r="M34" s="6" t="str">
        <f t="shared" si="0"/>
        <v>Ilonka Hitzsmann</v>
      </c>
      <c r="N34" s="6" t="str">
        <f t="shared" si="1"/>
        <v>Ilonka Hitzsmann Amor</v>
      </c>
    </row>
    <row r="35" spans="2:14" x14ac:dyDescent="0.2">
      <c r="B35" s="161" t="s">
        <v>296</v>
      </c>
      <c r="D35" s="6" t="s">
        <v>166</v>
      </c>
      <c r="E35" s="6" t="s">
        <v>297</v>
      </c>
      <c r="F35" s="6" t="s">
        <v>298</v>
      </c>
      <c r="G35" s="6" t="s">
        <v>37</v>
      </c>
      <c r="H35" s="6" t="s">
        <v>180</v>
      </c>
      <c r="I35" s="6">
        <v>19596</v>
      </c>
      <c r="J35" s="6" t="s">
        <v>299</v>
      </c>
      <c r="K35" s="6" t="s">
        <v>300</v>
      </c>
      <c r="L35" s="6" t="s">
        <v>301</v>
      </c>
      <c r="M35" s="6" t="str">
        <f t="shared" si="0"/>
        <v>Jana Dechert</v>
      </c>
      <c r="N35" s="6" t="str">
        <f t="shared" si="1"/>
        <v>Jana Dechert Jette</v>
      </c>
    </row>
    <row r="36" spans="2:14" x14ac:dyDescent="0.2">
      <c r="B36" s="161" t="s">
        <v>302</v>
      </c>
      <c r="D36" s="6" t="s">
        <v>184</v>
      </c>
      <c r="E36" s="6" t="s">
        <v>185</v>
      </c>
      <c r="F36" s="6" t="s">
        <v>186</v>
      </c>
      <c r="G36" s="6" t="s">
        <v>37</v>
      </c>
      <c r="H36" s="6" t="s">
        <v>180</v>
      </c>
      <c r="I36" s="6">
        <v>41250</v>
      </c>
      <c r="J36" s="6" t="s">
        <v>187</v>
      </c>
      <c r="K36" s="6" t="s">
        <v>188</v>
      </c>
      <c r="L36" s="6" t="s">
        <v>189</v>
      </c>
      <c r="M36" s="6" t="str">
        <f t="shared" si="0"/>
        <v>Sofie Schlimmer</v>
      </c>
      <c r="N36" s="6" t="str">
        <f t="shared" si="1"/>
        <v>Sofie Schlimmer Emma</v>
      </c>
    </row>
    <row r="37" spans="2:14" x14ac:dyDescent="0.2">
      <c r="B37" s="161" t="s">
        <v>305</v>
      </c>
      <c r="D37" s="6" t="s">
        <v>166</v>
      </c>
      <c r="E37" s="6" t="s">
        <v>178</v>
      </c>
      <c r="F37" s="6" t="s">
        <v>179</v>
      </c>
      <c r="G37" s="6" t="s">
        <v>37</v>
      </c>
      <c r="H37" s="6" t="s">
        <v>180</v>
      </c>
      <c r="I37" s="6">
        <v>41245</v>
      </c>
      <c r="J37" s="6" t="s">
        <v>181</v>
      </c>
      <c r="K37" s="6" t="s">
        <v>182</v>
      </c>
      <c r="L37" s="6" t="s">
        <v>183</v>
      </c>
      <c r="M37" s="6" t="str">
        <f t="shared" si="0"/>
        <v>Alexandra Juhre</v>
      </c>
      <c r="N37" s="6" t="str">
        <f t="shared" si="1"/>
        <v>Alexandra Juhre Coming soon Champion Justness</v>
      </c>
    </row>
    <row r="38" spans="2:14" x14ac:dyDescent="0.2">
      <c r="B38" s="161" t="s">
        <v>306</v>
      </c>
      <c r="D38" s="6" t="s">
        <v>166</v>
      </c>
      <c r="E38" s="6" t="s">
        <v>190</v>
      </c>
      <c r="F38" s="6" t="s">
        <v>191</v>
      </c>
      <c r="G38" s="6" t="s">
        <v>37</v>
      </c>
      <c r="H38" s="6" t="s">
        <v>180</v>
      </c>
      <c r="I38" s="6">
        <v>33239</v>
      </c>
      <c r="J38" s="6" t="s">
        <v>192</v>
      </c>
      <c r="K38" s="6" t="s">
        <v>193</v>
      </c>
      <c r="L38" s="6" t="s">
        <v>194</v>
      </c>
      <c r="M38" s="6" t="str">
        <f t="shared" si="0"/>
        <v>Jennifer Rhein</v>
      </c>
      <c r="N38" s="6" t="str">
        <f t="shared" si="1"/>
        <v>Jennifer Rhein Luna</v>
      </c>
    </row>
    <row r="39" spans="2:14" x14ac:dyDescent="0.2">
      <c r="B39" s="161">
        <v>30</v>
      </c>
      <c r="D39" s="6" t="s">
        <v>166</v>
      </c>
      <c r="E39" s="6" t="s">
        <v>297</v>
      </c>
      <c r="F39" s="6" t="s">
        <v>298</v>
      </c>
      <c r="G39" s="6" t="s">
        <v>37</v>
      </c>
      <c r="H39" s="6" t="s">
        <v>180</v>
      </c>
      <c r="I39" s="6">
        <v>19596</v>
      </c>
      <c r="J39" s="6" t="s">
        <v>299</v>
      </c>
      <c r="K39" s="6" t="s">
        <v>300</v>
      </c>
      <c r="L39" s="6" t="s">
        <v>301</v>
      </c>
      <c r="M39" s="6" t="str">
        <f t="shared" si="0"/>
        <v>Jana Dechert</v>
      </c>
      <c r="N39" s="6" t="str">
        <f t="shared" si="1"/>
        <v>Jana Dechert Jette</v>
      </c>
    </row>
    <row r="40" spans="2:14" x14ac:dyDescent="0.2">
      <c r="B40" s="161">
        <v>31</v>
      </c>
      <c r="D40" s="6" t="s">
        <v>166</v>
      </c>
      <c r="E40" s="6" t="s">
        <v>307</v>
      </c>
      <c r="F40" s="6" t="s">
        <v>308</v>
      </c>
      <c r="G40" s="6" t="s">
        <v>37</v>
      </c>
      <c r="H40" s="6" t="s">
        <v>160</v>
      </c>
      <c r="I40" s="6">
        <v>44222</v>
      </c>
      <c r="J40" s="6" t="s">
        <v>309</v>
      </c>
      <c r="K40" s="6" t="s">
        <v>310</v>
      </c>
      <c r="L40" s="6" t="s">
        <v>311</v>
      </c>
      <c r="M40" s="6" t="str">
        <f t="shared" si="0"/>
        <v>Sonja Imgrund</v>
      </c>
      <c r="N40" s="6" t="str">
        <f t="shared" si="1"/>
        <v>Sonja Imgrund Balou from the magical paws</v>
      </c>
    </row>
    <row r="41" spans="2:14" x14ac:dyDescent="0.2">
      <c r="B41" s="161">
        <v>32</v>
      </c>
      <c r="D41" s="6" t="s">
        <v>166</v>
      </c>
      <c r="E41" s="6" t="s">
        <v>282</v>
      </c>
      <c r="F41" s="6" t="s">
        <v>283</v>
      </c>
      <c r="G41" s="6" t="s">
        <v>37</v>
      </c>
      <c r="H41" s="6" t="s">
        <v>160</v>
      </c>
      <c r="I41" s="6">
        <v>29851</v>
      </c>
      <c r="J41" s="6" t="s">
        <v>284</v>
      </c>
      <c r="K41" s="6" t="s">
        <v>345</v>
      </c>
      <c r="L41" s="6" t="s">
        <v>286</v>
      </c>
      <c r="M41" s="6" t="str">
        <f t="shared" si="0"/>
        <v>Laura Byers</v>
      </c>
      <c r="N41" s="6" t="str">
        <f t="shared" si="1"/>
        <v>Laura Byers Five</v>
      </c>
    </row>
    <row r="42" spans="2:14" x14ac:dyDescent="0.2">
      <c r="B42" s="161">
        <v>33</v>
      </c>
      <c r="D42" s="6" t="s">
        <v>76</v>
      </c>
      <c r="E42" s="6" t="s">
        <v>220</v>
      </c>
      <c r="F42" s="6" t="s">
        <v>221</v>
      </c>
      <c r="G42" s="6" t="s">
        <v>222</v>
      </c>
      <c r="H42" s="6" t="s">
        <v>223</v>
      </c>
      <c r="I42" s="6">
        <v>21500735</v>
      </c>
      <c r="J42" s="6" t="s">
        <v>312</v>
      </c>
      <c r="K42" s="6" t="s">
        <v>313</v>
      </c>
      <c r="L42" s="6" t="s">
        <v>314</v>
      </c>
      <c r="M42" s="6" t="str">
        <f t="shared" si="0"/>
        <v>Thorsten Pfeifen</v>
      </c>
      <c r="N42" s="6" t="str">
        <f t="shared" si="1"/>
        <v>Thorsten Pfeifen Brownie</v>
      </c>
    </row>
    <row r="43" spans="2:14" x14ac:dyDescent="0.2">
      <c r="B43" s="161">
        <v>34</v>
      </c>
      <c r="D43" s="6" t="s">
        <v>76</v>
      </c>
      <c r="E43" s="6" t="s">
        <v>220</v>
      </c>
      <c r="F43" s="6" t="s">
        <v>221</v>
      </c>
      <c r="G43" s="6" t="s">
        <v>222</v>
      </c>
      <c r="H43" s="6" t="s">
        <v>223</v>
      </c>
      <c r="I43" s="6">
        <v>21500735</v>
      </c>
      <c r="J43" s="6" t="s">
        <v>315</v>
      </c>
      <c r="K43" s="6" t="s">
        <v>316</v>
      </c>
      <c r="L43" s="6" t="s">
        <v>317</v>
      </c>
      <c r="M43" s="6" t="str">
        <f t="shared" si="0"/>
        <v>Thorsten Pfeifen</v>
      </c>
      <c r="N43" s="6" t="str">
        <f t="shared" si="1"/>
        <v>Thorsten Pfeifen Loki</v>
      </c>
    </row>
    <row r="44" spans="2:14" x14ac:dyDescent="0.2">
      <c r="B44" s="161">
        <v>35</v>
      </c>
      <c r="D44" s="6" t="s">
        <v>145</v>
      </c>
      <c r="E44" s="6" t="s">
        <v>318</v>
      </c>
      <c r="F44" s="6" t="s">
        <v>319</v>
      </c>
      <c r="G44" s="6" t="s">
        <v>37</v>
      </c>
      <c r="H44" s="6" t="s">
        <v>180</v>
      </c>
      <c r="I44" s="6">
        <v>22739</v>
      </c>
      <c r="J44" s="6" t="s">
        <v>320</v>
      </c>
      <c r="K44" s="6" t="s">
        <v>326</v>
      </c>
      <c r="L44" s="6" t="s">
        <v>321</v>
      </c>
      <c r="M44" s="6" t="str">
        <f t="shared" si="0"/>
        <v>Alexander Dächert</v>
      </c>
      <c r="N44" s="6" t="str">
        <f t="shared" si="1"/>
        <v>Alexander Dächert Dexter</v>
      </c>
    </row>
    <row r="45" spans="2:14" x14ac:dyDescent="0.2">
      <c r="B45" s="161">
        <v>36</v>
      </c>
      <c r="D45" s="6" t="s">
        <v>155</v>
      </c>
      <c r="E45" s="6" t="s">
        <v>322</v>
      </c>
      <c r="F45" s="6" t="s">
        <v>323</v>
      </c>
      <c r="G45" s="6" t="s">
        <v>37</v>
      </c>
      <c r="H45" s="6" t="s">
        <v>160</v>
      </c>
      <c r="I45" s="6">
        <v>45267</v>
      </c>
      <c r="J45" s="6" t="s">
        <v>346</v>
      </c>
      <c r="K45" s="6" t="s">
        <v>324</v>
      </c>
      <c r="L45" s="6" t="s">
        <v>325</v>
      </c>
      <c r="M45" s="6" t="str">
        <f t="shared" si="0"/>
        <v>Petra Jocher</v>
      </c>
      <c r="N45" s="6" t="str">
        <f t="shared" si="1"/>
        <v>Petra Jocher Schoki</v>
      </c>
    </row>
    <row r="46" spans="2:14" x14ac:dyDescent="0.2">
      <c r="B46" s="161" t="s">
        <v>327</v>
      </c>
      <c r="D46" s="6" t="s">
        <v>166</v>
      </c>
      <c r="E46" s="6" t="s">
        <v>328</v>
      </c>
      <c r="F46" s="6" t="s">
        <v>329</v>
      </c>
      <c r="G46" s="6" t="s">
        <v>37</v>
      </c>
      <c r="H46" s="6" t="s">
        <v>140</v>
      </c>
      <c r="I46" s="6">
        <v>41268</v>
      </c>
      <c r="J46" s="6" t="s">
        <v>330</v>
      </c>
      <c r="K46" s="6" t="s">
        <v>331</v>
      </c>
      <c r="L46" s="6" t="s">
        <v>332</v>
      </c>
      <c r="M46" s="6" t="str">
        <f t="shared" si="0"/>
        <v>Anja Wiese</v>
      </c>
      <c r="N46" s="6" t="str">
        <f t="shared" si="1"/>
        <v>Anja Wiese Hannibal</v>
      </c>
    </row>
    <row r="47" spans="2:14" x14ac:dyDescent="0.2">
      <c r="B47" s="161" t="s">
        <v>333</v>
      </c>
      <c r="D47" s="6" t="s">
        <v>166</v>
      </c>
      <c r="E47" s="6" t="s">
        <v>282</v>
      </c>
      <c r="F47" s="6" t="s">
        <v>334</v>
      </c>
      <c r="G47" s="6" t="s">
        <v>37</v>
      </c>
      <c r="H47" s="6" t="s">
        <v>140</v>
      </c>
      <c r="I47" s="6">
        <v>40064</v>
      </c>
      <c r="J47" s="6" t="s">
        <v>335</v>
      </c>
      <c r="L47" s="6" t="s">
        <v>336</v>
      </c>
      <c r="M47" s="6" t="str">
        <f t="shared" si="0"/>
        <v>Laura Schaudel</v>
      </c>
      <c r="N47" s="6" t="str">
        <f t="shared" si="1"/>
        <v>Laura Schaudel Bacon</v>
      </c>
    </row>
    <row r="48" spans="2:14" x14ac:dyDescent="0.2">
      <c r="B48" s="161">
        <v>38</v>
      </c>
      <c r="D48" s="6" t="s">
        <v>166</v>
      </c>
      <c r="E48" s="6" t="s">
        <v>328</v>
      </c>
      <c r="F48" s="6" t="s">
        <v>348</v>
      </c>
      <c r="G48" s="6" t="s">
        <v>37</v>
      </c>
      <c r="H48" s="6" t="s">
        <v>140</v>
      </c>
      <c r="I48" s="6">
        <v>41268</v>
      </c>
      <c r="J48" s="6" t="s">
        <v>330</v>
      </c>
      <c r="K48" s="6" t="s">
        <v>324</v>
      </c>
      <c r="L48" s="6" t="s">
        <v>332</v>
      </c>
      <c r="M48" s="6" t="str">
        <f t="shared" si="0"/>
        <v>Anja Weise</v>
      </c>
      <c r="N48" s="6" t="str">
        <f t="shared" si="1"/>
        <v>Anja Weise Hannibal</v>
      </c>
    </row>
    <row r="49" spans="2:14" x14ac:dyDescent="0.2">
      <c r="B49" s="161">
        <v>39</v>
      </c>
      <c r="D49" s="6" t="s">
        <v>166</v>
      </c>
      <c r="E49" s="6" t="s">
        <v>337</v>
      </c>
      <c r="F49" s="6" t="s">
        <v>338</v>
      </c>
      <c r="G49" s="6" t="s">
        <v>37</v>
      </c>
      <c r="H49" s="6" t="s">
        <v>339</v>
      </c>
      <c r="I49" s="6">
        <v>15740</v>
      </c>
      <c r="J49" s="6" t="s">
        <v>340</v>
      </c>
      <c r="K49" s="6" t="s">
        <v>341</v>
      </c>
      <c r="L49" s="6" t="s">
        <v>342</v>
      </c>
      <c r="M49" s="6" t="str">
        <f t="shared" si="0"/>
        <v>Mareike Hölzel</v>
      </c>
      <c r="N49" s="6" t="str">
        <f t="shared" si="1"/>
        <v>Mareike Hölzel Klaebo</v>
      </c>
    </row>
    <row r="50" spans="2:14" x14ac:dyDescent="0.2">
      <c r="B50" s="161"/>
      <c r="M50" s="6" t="str">
        <f t="shared" si="0"/>
        <v xml:space="preserve"> </v>
      </c>
      <c r="N50" s="6" t="str">
        <f t="shared" si="1"/>
        <v xml:space="preserve">  </v>
      </c>
    </row>
    <row r="51" spans="2:14" x14ac:dyDescent="0.2">
      <c r="B51" s="161"/>
      <c r="M51" s="6" t="str">
        <f t="shared" si="0"/>
        <v xml:space="preserve"> </v>
      </c>
      <c r="N51" s="6" t="str">
        <f t="shared" si="1"/>
        <v xml:space="preserve">  </v>
      </c>
    </row>
    <row r="52" spans="2:14" x14ac:dyDescent="0.2">
      <c r="B52" s="161"/>
      <c r="M52" s="6" t="str">
        <f t="shared" si="0"/>
        <v xml:space="preserve"> </v>
      </c>
      <c r="N52" s="6" t="str">
        <f t="shared" si="1"/>
        <v xml:space="preserve">  </v>
      </c>
    </row>
    <row r="53" spans="2:14" x14ac:dyDescent="0.2">
      <c r="B53" s="161"/>
      <c r="M53" s="6" t="str">
        <f t="shared" si="0"/>
        <v xml:space="preserve"> </v>
      </c>
      <c r="N53" s="6" t="str">
        <f t="shared" si="1"/>
        <v xml:space="preserve">  </v>
      </c>
    </row>
    <row r="54" spans="2:14" x14ac:dyDescent="0.2">
      <c r="B54" s="161"/>
      <c r="M54" s="6" t="str">
        <f t="shared" si="0"/>
        <v xml:space="preserve"> </v>
      </c>
      <c r="N54" s="6" t="str">
        <f t="shared" si="1"/>
        <v xml:space="preserve">  </v>
      </c>
    </row>
    <row r="55" spans="2:14" x14ac:dyDescent="0.2">
      <c r="B55" s="161"/>
      <c r="M55" s="6" t="str">
        <f t="shared" si="0"/>
        <v xml:space="preserve"> </v>
      </c>
      <c r="N55" s="6" t="str">
        <f t="shared" si="1"/>
        <v xml:space="preserve">  </v>
      </c>
    </row>
    <row r="56" spans="2:14" x14ac:dyDescent="0.2">
      <c r="B56" s="161"/>
      <c r="M56" s="6" t="str">
        <f t="shared" si="0"/>
        <v xml:space="preserve"> </v>
      </c>
      <c r="N56" s="6" t="str">
        <f t="shared" si="1"/>
        <v xml:space="preserve">  </v>
      </c>
    </row>
    <row r="57" spans="2:14" x14ac:dyDescent="0.2">
      <c r="B57" s="161"/>
      <c r="M57" s="6" t="str">
        <f t="shared" si="0"/>
        <v xml:space="preserve"> </v>
      </c>
      <c r="N57" s="6" t="str">
        <f t="shared" si="1"/>
        <v xml:space="preserve">  </v>
      </c>
    </row>
    <row r="58" spans="2:14" x14ac:dyDescent="0.2">
      <c r="B58" s="161"/>
      <c r="M58" s="6" t="str">
        <f t="shared" si="0"/>
        <v xml:space="preserve"> </v>
      </c>
      <c r="N58" s="6" t="str">
        <f t="shared" si="1"/>
        <v xml:space="preserve">  </v>
      </c>
    </row>
    <row r="59" spans="2:14" x14ac:dyDescent="0.2">
      <c r="B59" s="161"/>
      <c r="M59" s="6" t="str">
        <f t="shared" si="0"/>
        <v xml:space="preserve"> </v>
      </c>
      <c r="N59" s="6" t="str">
        <f t="shared" si="1"/>
        <v xml:space="preserve">  </v>
      </c>
    </row>
    <row r="60" spans="2:14" x14ac:dyDescent="0.2">
      <c r="B60" s="161"/>
      <c r="M60" s="6" t="str">
        <f t="shared" si="0"/>
        <v xml:space="preserve"> </v>
      </c>
      <c r="N60" s="6" t="str">
        <f t="shared" si="1"/>
        <v xml:space="preserve">  </v>
      </c>
    </row>
    <row r="61" spans="2:14" x14ac:dyDescent="0.2">
      <c r="B61" s="161"/>
      <c r="M61" s="6" t="str">
        <f t="shared" si="0"/>
        <v xml:space="preserve"> </v>
      </c>
      <c r="N61" s="6" t="str">
        <f t="shared" si="1"/>
        <v xml:space="preserve">  </v>
      </c>
    </row>
    <row r="62" spans="2:14" x14ac:dyDescent="0.2">
      <c r="B62" s="161"/>
      <c r="M62" s="6" t="str">
        <f t="shared" si="0"/>
        <v xml:space="preserve"> </v>
      </c>
      <c r="N62" s="6" t="str">
        <f t="shared" si="1"/>
        <v xml:space="preserve">  </v>
      </c>
    </row>
    <row r="63" spans="2:14" x14ac:dyDescent="0.2">
      <c r="B63" s="161"/>
      <c r="M63" s="6" t="str">
        <f t="shared" si="0"/>
        <v xml:space="preserve"> </v>
      </c>
      <c r="N63" s="6" t="str">
        <f t="shared" si="1"/>
        <v xml:space="preserve">  </v>
      </c>
    </row>
    <row r="64" spans="2:14" x14ac:dyDescent="0.2">
      <c r="B64" s="161"/>
      <c r="M64" s="6" t="str">
        <f t="shared" si="0"/>
        <v xml:space="preserve"> </v>
      </c>
      <c r="N64" s="6" t="str">
        <f t="shared" si="1"/>
        <v xml:space="preserve">  </v>
      </c>
    </row>
    <row r="65" spans="2:14" x14ac:dyDescent="0.2">
      <c r="B65" s="161"/>
      <c r="M65" s="6" t="str">
        <f t="shared" si="0"/>
        <v xml:space="preserve"> </v>
      </c>
      <c r="N65" s="6" t="str">
        <f t="shared" si="1"/>
        <v xml:space="preserve">  </v>
      </c>
    </row>
    <row r="66" spans="2:14" x14ac:dyDescent="0.2">
      <c r="B66" s="161"/>
      <c r="M66" s="6" t="str">
        <f t="shared" ref="M66:M129" si="2">E66&amp;" "&amp;F66</f>
        <v xml:space="preserve"> </v>
      </c>
      <c r="N66" s="6" t="str">
        <f t="shared" si="1"/>
        <v xml:space="preserve">  </v>
      </c>
    </row>
    <row r="67" spans="2:14" x14ac:dyDescent="0.2">
      <c r="B67" s="161"/>
      <c r="M67" s="6" t="str">
        <f t="shared" si="2"/>
        <v xml:space="preserve"> </v>
      </c>
      <c r="N67" s="6" t="str">
        <f t="shared" ref="N67:N130" si="3">E67&amp;" "&amp;F67&amp;" "&amp;J67</f>
        <v xml:space="preserve">  </v>
      </c>
    </row>
    <row r="68" spans="2:14" x14ac:dyDescent="0.2">
      <c r="B68" s="161"/>
      <c r="M68" s="6" t="str">
        <f t="shared" si="2"/>
        <v xml:space="preserve"> </v>
      </c>
      <c r="N68" s="6" t="str">
        <f t="shared" si="3"/>
        <v xml:space="preserve">  </v>
      </c>
    </row>
    <row r="69" spans="2:14" x14ac:dyDescent="0.2">
      <c r="B69" s="161"/>
      <c r="M69" s="6" t="str">
        <f t="shared" si="2"/>
        <v xml:space="preserve"> </v>
      </c>
      <c r="N69" s="6" t="str">
        <f t="shared" si="3"/>
        <v xml:space="preserve">  </v>
      </c>
    </row>
    <row r="70" spans="2:14" x14ac:dyDescent="0.2">
      <c r="B70" s="161"/>
      <c r="M70" s="6" t="str">
        <f t="shared" si="2"/>
        <v xml:space="preserve"> </v>
      </c>
      <c r="N70" s="6" t="str">
        <f t="shared" si="3"/>
        <v xml:space="preserve">  </v>
      </c>
    </row>
    <row r="71" spans="2:14" x14ac:dyDescent="0.2">
      <c r="B71" s="161"/>
      <c r="M71" s="6" t="str">
        <f t="shared" si="2"/>
        <v xml:space="preserve"> </v>
      </c>
      <c r="N71" s="6" t="str">
        <f t="shared" si="3"/>
        <v xml:space="preserve">  </v>
      </c>
    </row>
    <row r="72" spans="2:14" x14ac:dyDescent="0.2">
      <c r="B72" s="161"/>
      <c r="M72" s="6" t="str">
        <f t="shared" si="2"/>
        <v xml:space="preserve"> </v>
      </c>
      <c r="N72" s="6" t="str">
        <f t="shared" si="3"/>
        <v xml:space="preserve">  </v>
      </c>
    </row>
    <row r="73" spans="2:14" x14ac:dyDescent="0.2">
      <c r="B73" s="161"/>
      <c r="M73" s="6" t="str">
        <f t="shared" si="2"/>
        <v xml:space="preserve"> </v>
      </c>
      <c r="N73" s="6" t="str">
        <f t="shared" si="3"/>
        <v xml:space="preserve">  </v>
      </c>
    </row>
    <row r="74" spans="2:14" x14ac:dyDescent="0.2">
      <c r="B74" s="161"/>
      <c r="M74" s="6" t="str">
        <f t="shared" si="2"/>
        <v xml:space="preserve"> </v>
      </c>
      <c r="N74" s="6" t="str">
        <f t="shared" si="3"/>
        <v xml:space="preserve">  </v>
      </c>
    </row>
    <row r="75" spans="2:14" x14ac:dyDescent="0.2">
      <c r="B75" s="161"/>
      <c r="M75" s="6" t="str">
        <f t="shared" si="2"/>
        <v xml:space="preserve"> </v>
      </c>
      <c r="N75" s="6" t="str">
        <f t="shared" si="3"/>
        <v xml:space="preserve">  </v>
      </c>
    </row>
    <row r="76" spans="2:14" x14ac:dyDescent="0.2">
      <c r="B76" s="161"/>
      <c r="M76" s="6" t="str">
        <f t="shared" si="2"/>
        <v xml:space="preserve"> </v>
      </c>
      <c r="N76" s="6" t="str">
        <f t="shared" si="3"/>
        <v xml:space="preserve">  </v>
      </c>
    </row>
    <row r="77" spans="2:14" x14ac:dyDescent="0.2">
      <c r="B77" s="161"/>
      <c r="M77" s="6" t="str">
        <f t="shared" si="2"/>
        <v xml:space="preserve"> </v>
      </c>
      <c r="N77" s="6" t="str">
        <f t="shared" si="3"/>
        <v xml:space="preserve">  </v>
      </c>
    </row>
    <row r="78" spans="2:14" x14ac:dyDescent="0.2">
      <c r="B78" s="161"/>
      <c r="M78" s="6" t="str">
        <f t="shared" si="2"/>
        <v xml:space="preserve"> </v>
      </c>
      <c r="N78" s="6" t="str">
        <f t="shared" si="3"/>
        <v xml:space="preserve">  </v>
      </c>
    </row>
    <row r="79" spans="2:14" x14ac:dyDescent="0.2">
      <c r="B79" s="161"/>
      <c r="M79" s="6" t="str">
        <f t="shared" si="2"/>
        <v xml:space="preserve"> </v>
      </c>
      <c r="N79" s="6" t="str">
        <f t="shared" si="3"/>
        <v xml:space="preserve">  </v>
      </c>
    </row>
    <row r="80" spans="2:14" x14ac:dyDescent="0.2">
      <c r="B80" s="161"/>
      <c r="M80" s="6" t="str">
        <f t="shared" si="2"/>
        <v xml:space="preserve"> </v>
      </c>
      <c r="N80" s="6" t="str">
        <f t="shared" si="3"/>
        <v xml:space="preserve">  </v>
      </c>
    </row>
    <row r="81" spans="2:14" x14ac:dyDescent="0.2">
      <c r="B81" s="161"/>
      <c r="M81" s="6" t="str">
        <f t="shared" si="2"/>
        <v xml:space="preserve"> </v>
      </c>
      <c r="N81" s="6" t="str">
        <f t="shared" si="3"/>
        <v xml:space="preserve">  </v>
      </c>
    </row>
    <row r="82" spans="2:14" x14ac:dyDescent="0.2">
      <c r="B82" s="161"/>
      <c r="M82" s="6" t="str">
        <f t="shared" si="2"/>
        <v xml:space="preserve"> </v>
      </c>
      <c r="N82" s="6" t="str">
        <f t="shared" si="3"/>
        <v xml:space="preserve">  </v>
      </c>
    </row>
    <row r="83" spans="2:14" x14ac:dyDescent="0.2">
      <c r="B83" s="161"/>
      <c r="M83" s="6" t="str">
        <f t="shared" si="2"/>
        <v xml:space="preserve"> </v>
      </c>
      <c r="N83" s="6" t="str">
        <f t="shared" si="3"/>
        <v xml:space="preserve">  </v>
      </c>
    </row>
    <row r="84" spans="2:14" x14ac:dyDescent="0.2">
      <c r="B84" s="161"/>
      <c r="M84" s="6" t="str">
        <f t="shared" si="2"/>
        <v xml:space="preserve"> </v>
      </c>
      <c r="N84" s="6" t="str">
        <f t="shared" si="3"/>
        <v xml:space="preserve">  </v>
      </c>
    </row>
    <row r="85" spans="2:14" x14ac:dyDescent="0.2">
      <c r="B85" s="161"/>
      <c r="M85" s="6" t="str">
        <f t="shared" si="2"/>
        <v xml:space="preserve"> </v>
      </c>
      <c r="N85" s="6" t="str">
        <f t="shared" si="3"/>
        <v xml:space="preserve">  </v>
      </c>
    </row>
    <row r="86" spans="2:14" x14ac:dyDescent="0.2">
      <c r="B86" s="161"/>
      <c r="M86" s="6" t="str">
        <f t="shared" si="2"/>
        <v xml:space="preserve"> </v>
      </c>
      <c r="N86" s="6" t="str">
        <f t="shared" si="3"/>
        <v xml:space="preserve">  </v>
      </c>
    </row>
    <row r="87" spans="2:14" x14ac:dyDescent="0.2">
      <c r="B87" s="161"/>
      <c r="M87" s="6" t="str">
        <f t="shared" si="2"/>
        <v xml:space="preserve"> </v>
      </c>
      <c r="N87" s="6" t="str">
        <f t="shared" si="3"/>
        <v xml:space="preserve">  </v>
      </c>
    </row>
    <row r="88" spans="2:14" x14ac:dyDescent="0.2">
      <c r="B88" s="161"/>
      <c r="M88" s="6" t="str">
        <f t="shared" si="2"/>
        <v xml:space="preserve"> </v>
      </c>
      <c r="N88" s="6" t="str">
        <f t="shared" si="3"/>
        <v xml:space="preserve">  </v>
      </c>
    </row>
    <row r="89" spans="2:14" x14ac:dyDescent="0.2">
      <c r="B89" s="161"/>
      <c r="M89" s="6" t="str">
        <f t="shared" si="2"/>
        <v xml:space="preserve"> </v>
      </c>
      <c r="N89" s="6" t="str">
        <f t="shared" si="3"/>
        <v xml:space="preserve">  </v>
      </c>
    </row>
    <row r="90" spans="2:14" x14ac:dyDescent="0.2">
      <c r="B90" s="161"/>
      <c r="M90" s="6" t="str">
        <f t="shared" si="2"/>
        <v xml:space="preserve"> </v>
      </c>
      <c r="N90" s="6" t="str">
        <f t="shared" si="3"/>
        <v xml:space="preserve">  </v>
      </c>
    </row>
    <row r="91" spans="2:14" x14ac:dyDescent="0.2">
      <c r="B91" s="161"/>
      <c r="M91" s="6" t="str">
        <f t="shared" si="2"/>
        <v xml:space="preserve"> </v>
      </c>
      <c r="N91" s="6" t="str">
        <f t="shared" si="3"/>
        <v xml:space="preserve">  </v>
      </c>
    </row>
    <row r="92" spans="2:14" x14ac:dyDescent="0.2">
      <c r="B92" s="161"/>
      <c r="M92" s="6" t="str">
        <f t="shared" si="2"/>
        <v xml:space="preserve"> </v>
      </c>
      <c r="N92" s="6" t="str">
        <f t="shared" si="3"/>
        <v xml:space="preserve">  </v>
      </c>
    </row>
    <row r="93" spans="2:14" x14ac:dyDescent="0.2">
      <c r="B93" s="161"/>
      <c r="M93" s="6" t="str">
        <f t="shared" si="2"/>
        <v xml:space="preserve"> </v>
      </c>
      <c r="N93" s="6" t="str">
        <f t="shared" si="3"/>
        <v xml:space="preserve">  </v>
      </c>
    </row>
    <row r="94" spans="2:14" x14ac:dyDescent="0.2">
      <c r="B94" s="161"/>
      <c r="M94" s="6" t="str">
        <f t="shared" si="2"/>
        <v xml:space="preserve"> </v>
      </c>
      <c r="N94" s="6" t="str">
        <f t="shared" si="3"/>
        <v xml:space="preserve">  </v>
      </c>
    </row>
    <row r="95" spans="2:14" x14ac:dyDescent="0.2">
      <c r="B95" s="161"/>
      <c r="M95" s="6" t="str">
        <f t="shared" si="2"/>
        <v xml:space="preserve"> </v>
      </c>
      <c r="N95" s="6" t="str">
        <f t="shared" si="3"/>
        <v xml:space="preserve">  </v>
      </c>
    </row>
    <row r="96" spans="2:14" x14ac:dyDescent="0.2">
      <c r="B96" s="161"/>
      <c r="M96" s="6" t="str">
        <f t="shared" si="2"/>
        <v xml:space="preserve"> </v>
      </c>
      <c r="N96" s="6" t="str">
        <f t="shared" si="3"/>
        <v xml:space="preserve">  </v>
      </c>
    </row>
    <row r="97" spans="2:14" x14ac:dyDescent="0.2">
      <c r="B97" s="161"/>
      <c r="M97" s="6" t="str">
        <f t="shared" si="2"/>
        <v xml:space="preserve"> </v>
      </c>
      <c r="N97" s="6" t="str">
        <f t="shared" si="3"/>
        <v xml:space="preserve">  </v>
      </c>
    </row>
    <row r="98" spans="2:14" x14ac:dyDescent="0.2">
      <c r="B98" s="161"/>
      <c r="M98" s="6" t="str">
        <f t="shared" si="2"/>
        <v xml:space="preserve"> </v>
      </c>
      <c r="N98" s="6" t="str">
        <f t="shared" si="3"/>
        <v xml:space="preserve">  </v>
      </c>
    </row>
    <row r="99" spans="2:14" x14ac:dyDescent="0.2">
      <c r="B99" s="161"/>
      <c r="M99" s="6" t="str">
        <f t="shared" si="2"/>
        <v xml:space="preserve"> </v>
      </c>
      <c r="N99" s="6" t="str">
        <f t="shared" si="3"/>
        <v xml:space="preserve">  </v>
      </c>
    </row>
    <row r="100" spans="2:14" x14ac:dyDescent="0.2">
      <c r="B100" s="161"/>
      <c r="M100" s="6" t="str">
        <f t="shared" si="2"/>
        <v xml:space="preserve"> </v>
      </c>
      <c r="N100" s="6" t="str">
        <f t="shared" si="3"/>
        <v xml:space="preserve">  </v>
      </c>
    </row>
    <row r="101" spans="2:14" x14ac:dyDescent="0.2">
      <c r="B101" s="161"/>
      <c r="M101" s="6" t="str">
        <f t="shared" si="2"/>
        <v xml:space="preserve"> </v>
      </c>
      <c r="N101" s="6" t="str">
        <f t="shared" si="3"/>
        <v xml:space="preserve">  </v>
      </c>
    </row>
    <row r="102" spans="2:14" x14ac:dyDescent="0.2">
      <c r="B102" s="161"/>
      <c r="M102" s="6" t="str">
        <f t="shared" si="2"/>
        <v xml:space="preserve"> </v>
      </c>
      <c r="N102" s="6" t="str">
        <f t="shared" si="3"/>
        <v xml:space="preserve">  </v>
      </c>
    </row>
    <row r="103" spans="2:14" x14ac:dyDescent="0.2">
      <c r="B103" s="161"/>
      <c r="M103" s="6" t="str">
        <f t="shared" si="2"/>
        <v xml:space="preserve"> </v>
      </c>
      <c r="N103" s="6" t="str">
        <f t="shared" si="3"/>
        <v xml:space="preserve">  </v>
      </c>
    </row>
    <row r="104" spans="2:14" x14ac:dyDescent="0.2">
      <c r="B104" s="161"/>
      <c r="M104" s="6" t="str">
        <f t="shared" si="2"/>
        <v xml:space="preserve"> </v>
      </c>
      <c r="N104" s="6" t="str">
        <f t="shared" si="3"/>
        <v xml:space="preserve">  </v>
      </c>
    </row>
    <row r="105" spans="2:14" x14ac:dyDescent="0.2">
      <c r="B105" s="161"/>
      <c r="M105" s="6" t="str">
        <f t="shared" si="2"/>
        <v xml:space="preserve"> </v>
      </c>
      <c r="N105" s="6" t="str">
        <f t="shared" si="3"/>
        <v xml:space="preserve">  </v>
      </c>
    </row>
    <row r="106" spans="2:14" x14ac:dyDescent="0.2">
      <c r="B106" s="161"/>
      <c r="M106" s="6" t="str">
        <f t="shared" si="2"/>
        <v xml:space="preserve"> </v>
      </c>
      <c r="N106" s="6" t="str">
        <f t="shared" si="3"/>
        <v xml:space="preserve">  </v>
      </c>
    </row>
    <row r="107" spans="2:14" x14ac:dyDescent="0.2">
      <c r="B107" s="161"/>
      <c r="M107" s="6" t="str">
        <f t="shared" si="2"/>
        <v xml:space="preserve"> </v>
      </c>
      <c r="N107" s="6" t="str">
        <f t="shared" si="3"/>
        <v xml:space="preserve">  </v>
      </c>
    </row>
    <row r="108" spans="2:14" x14ac:dyDescent="0.2">
      <c r="B108" s="161"/>
      <c r="M108" s="6" t="str">
        <f t="shared" si="2"/>
        <v xml:space="preserve"> </v>
      </c>
      <c r="N108" s="6" t="str">
        <f t="shared" si="3"/>
        <v xml:space="preserve">  </v>
      </c>
    </row>
    <row r="109" spans="2:14" x14ac:dyDescent="0.2">
      <c r="B109" s="161"/>
      <c r="M109" s="6" t="str">
        <f t="shared" si="2"/>
        <v xml:space="preserve"> </v>
      </c>
      <c r="N109" s="6" t="str">
        <f t="shared" si="3"/>
        <v xml:space="preserve">  </v>
      </c>
    </row>
    <row r="110" spans="2:14" x14ac:dyDescent="0.2">
      <c r="B110" s="161"/>
      <c r="M110" s="6" t="str">
        <f t="shared" si="2"/>
        <v xml:space="preserve"> </v>
      </c>
      <c r="N110" s="6" t="str">
        <f t="shared" si="3"/>
        <v xml:space="preserve">  </v>
      </c>
    </row>
    <row r="111" spans="2:14" x14ac:dyDescent="0.2">
      <c r="B111" s="161"/>
      <c r="M111" s="6" t="str">
        <f t="shared" si="2"/>
        <v xml:space="preserve"> </v>
      </c>
      <c r="N111" s="6" t="str">
        <f t="shared" si="3"/>
        <v xml:space="preserve">  </v>
      </c>
    </row>
    <row r="112" spans="2:14" x14ac:dyDescent="0.2">
      <c r="B112" s="161"/>
      <c r="M112" s="6" t="str">
        <f t="shared" si="2"/>
        <v xml:space="preserve"> </v>
      </c>
      <c r="N112" s="6" t="str">
        <f t="shared" si="3"/>
        <v xml:space="preserve">  </v>
      </c>
    </row>
    <row r="113" spans="2:14" x14ac:dyDescent="0.2">
      <c r="B113" s="161"/>
      <c r="M113" s="6" t="str">
        <f t="shared" si="2"/>
        <v xml:space="preserve"> </v>
      </c>
      <c r="N113" s="6" t="str">
        <f t="shared" si="3"/>
        <v xml:space="preserve">  </v>
      </c>
    </row>
    <row r="114" spans="2:14" x14ac:dyDescent="0.2">
      <c r="B114" s="161"/>
      <c r="M114" s="6" t="str">
        <f t="shared" si="2"/>
        <v xml:space="preserve"> </v>
      </c>
      <c r="N114" s="6" t="str">
        <f t="shared" si="3"/>
        <v xml:space="preserve">  </v>
      </c>
    </row>
    <row r="115" spans="2:14" x14ac:dyDescent="0.2">
      <c r="B115" s="161"/>
      <c r="M115" s="6" t="str">
        <f t="shared" si="2"/>
        <v xml:space="preserve"> </v>
      </c>
      <c r="N115" s="6" t="str">
        <f t="shared" si="3"/>
        <v xml:space="preserve">  </v>
      </c>
    </row>
    <row r="116" spans="2:14" x14ac:dyDescent="0.2">
      <c r="B116" s="161"/>
      <c r="M116" s="6" t="str">
        <f t="shared" si="2"/>
        <v xml:space="preserve"> </v>
      </c>
      <c r="N116" s="6" t="str">
        <f t="shared" si="3"/>
        <v xml:space="preserve">  </v>
      </c>
    </row>
    <row r="117" spans="2:14" x14ac:dyDescent="0.2">
      <c r="B117" s="161"/>
      <c r="M117" s="6" t="str">
        <f t="shared" si="2"/>
        <v xml:space="preserve"> </v>
      </c>
      <c r="N117" s="6" t="str">
        <f t="shared" si="3"/>
        <v xml:space="preserve">  </v>
      </c>
    </row>
    <row r="118" spans="2:14" x14ac:dyDescent="0.2">
      <c r="B118" s="161"/>
      <c r="M118" s="6" t="str">
        <f t="shared" si="2"/>
        <v xml:space="preserve"> </v>
      </c>
      <c r="N118" s="6" t="str">
        <f t="shared" si="3"/>
        <v xml:space="preserve">  </v>
      </c>
    </row>
    <row r="119" spans="2:14" x14ac:dyDescent="0.2">
      <c r="B119" s="161"/>
      <c r="M119" s="6" t="str">
        <f t="shared" si="2"/>
        <v xml:space="preserve"> </v>
      </c>
      <c r="N119" s="6" t="str">
        <f t="shared" si="3"/>
        <v xml:space="preserve">  </v>
      </c>
    </row>
    <row r="120" spans="2:14" x14ac:dyDescent="0.2">
      <c r="B120" s="161"/>
      <c r="M120" s="6" t="str">
        <f t="shared" si="2"/>
        <v xml:space="preserve"> </v>
      </c>
      <c r="N120" s="6" t="str">
        <f t="shared" si="3"/>
        <v xml:space="preserve">  </v>
      </c>
    </row>
    <row r="121" spans="2:14" x14ac:dyDescent="0.2">
      <c r="B121" s="161"/>
      <c r="M121" s="6" t="str">
        <f t="shared" si="2"/>
        <v xml:space="preserve"> </v>
      </c>
      <c r="N121" s="6" t="str">
        <f t="shared" si="3"/>
        <v xml:space="preserve">  </v>
      </c>
    </row>
    <row r="122" spans="2:14" x14ac:dyDescent="0.2">
      <c r="B122" s="161"/>
      <c r="M122" s="6" t="str">
        <f t="shared" si="2"/>
        <v xml:space="preserve"> </v>
      </c>
      <c r="N122" s="6" t="str">
        <f t="shared" si="3"/>
        <v xml:space="preserve">  </v>
      </c>
    </row>
    <row r="123" spans="2:14" x14ac:dyDescent="0.2">
      <c r="B123" s="161"/>
      <c r="M123" s="6" t="str">
        <f t="shared" si="2"/>
        <v xml:space="preserve"> </v>
      </c>
      <c r="N123" s="6" t="str">
        <f t="shared" si="3"/>
        <v xml:space="preserve">  </v>
      </c>
    </row>
    <row r="124" spans="2:14" x14ac:dyDescent="0.2">
      <c r="B124" s="161"/>
      <c r="M124" s="6" t="str">
        <f t="shared" si="2"/>
        <v xml:space="preserve"> </v>
      </c>
      <c r="N124" s="6" t="str">
        <f t="shared" si="3"/>
        <v xml:space="preserve">  </v>
      </c>
    </row>
    <row r="125" spans="2:14" x14ac:dyDescent="0.2">
      <c r="B125" s="161"/>
      <c r="M125" s="6" t="str">
        <f t="shared" si="2"/>
        <v xml:space="preserve"> </v>
      </c>
      <c r="N125" s="6" t="str">
        <f t="shared" si="3"/>
        <v xml:space="preserve">  </v>
      </c>
    </row>
    <row r="126" spans="2:14" x14ac:dyDescent="0.2">
      <c r="B126" s="161"/>
      <c r="M126" s="6" t="str">
        <f t="shared" si="2"/>
        <v xml:space="preserve"> </v>
      </c>
      <c r="N126" s="6" t="str">
        <f t="shared" si="3"/>
        <v xml:space="preserve">  </v>
      </c>
    </row>
    <row r="127" spans="2:14" x14ac:dyDescent="0.2">
      <c r="B127" s="161"/>
      <c r="M127" s="6" t="str">
        <f t="shared" si="2"/>
        <v xml:space="preserve"> </v>
      </c>
      <c r="N127" s="6" t="str">
        <f t="shared" si="3"/>
        <v xml:space="preserve">  </v>
      </c>
    </row>
    <row r="128" spans="2:14" x14ac:dyDescent="0.2">
      <c r="B128" s="161"/>
      <c r="M128" s="6" t="str">
        <f t="shared" si="2"/>
        <v xml:space="preserve"> </v>
      </c>
      <c r="N128" s="6" t="str">
        <f t="shared" si="3"/>
        <v xml:space="preserve">  </v>
      </c>
    </row>
    <row r="129" spans="2:14" x14ac:dyDescent="0.2">
      <c r="B129" s="161"/>
      <c r="M129" s="6" t="str">
        <f t="shared" si="2"/>
        <v xml:space="preserve"> </v>
      </c>
      <c r="N129" s="6" t="str">
        <f t="shared" si="3"/>
        <v xml:space="preserve">  </v>
      </c>
    </row>
    <row r="130" spans="2:14" x14ac:dyDescent="0.2">
      <c r="B130" s="161"/>
      <c r="M130" s="6" t="str">
        <f t="shared" ref="M130:M193" si="4">E130&amp;" "&amp;F130</f>
        <v xml:space="preserve"> </v>
      </c>
      <c r="N130" s="6" t="str">
        <f t="shared" si="3"/>
        <v xml:space="preserve">  </v>
      </c>
    </row>
    <row r="131" spans="2:14" x14ac:dyDescent="0.2">
      <c r="B131" s="161"/>
      <c r="M131" s="6" t="str">
        <f t="shared" si="4"/>
        <v xml:space="preserve"> </v>
      </c>
      <c r="N131" s="6" t="str">
        <f t="shared" ref="N131:N194" si="5">E131&amp;" "&amp;F131&amp;" "&amp;J131</f>
        <v xml:space="preserve">  </v>
      </c>
    </row>
    <row r="132" spans="2:14" x14ac:dyDescent="0.2">
      <c r="B132" s="161"/>
      <c r="M132" s="6" t="str">
        <f t="shared" si="4"/>
        <v xml:space="preserve"> </v>
      </c>
      <c r="N132" s="6" t="str">
        <f t="shared" si="5"/>
        <v xml:space="preserve">  </v>
      </c>
    </row>
    <row r="133" spans="2:14" x14ac:dyDescent="0.2">
      <c r="B133" s="161"/>
      <c r="M133" s="6" t="str">
        <f t="shared" si="4"/>
        <v xml:space="preserve"> </v>
      </c>
      <c r="N133" s="6" t="str">
        <f t="shared" si="5"/>
        <v xml:space="preserve">  </v>
      </c>
    </row>
    <row r="134" spans="2:14" x14ac:dyDescent="0.2">
      <c r="B134" s="161"/>
      <c r="M134" s="6" t="str">
        <f t="shared" si="4"/>
        <v xml:space="preserve"> </v>
      </c>
      <c r="N134" s="6" t="str">
        <f t="shared" si="5"/>
        <v xml:space="preserve">  </v>
      </c>
    </row>
    <row r="135" spans="2:14" x14ac:dyDescent="0.2">
      <c r="B135" s="161"/>
      <c r="M135" s="6" t="str">
        <f t="shared" si="4"/>
        <v xml:space="preserve"> </v>
      </c>
      <c r="N135" s="6" t="str">
        <f t="shared" si="5"/>
        <v xml:space="preserve">  </v>
      </c>
    </row>
    <row r="136" spans="2:14" x14ac:dyDescent="0.2">
      <c r="B136" s="161"/>
      <c r="M136" s="6" t="str">
        <f t="shared" si="4"/>
        <v xml:space="preserve"> </v>
      </c>
      <c r="N136" s="6" t="str">
        <f t="shared" si="5"/>
        <v xml:space="preserve">  </v>
      </c>
    </row>
    <row r="137" spans="2:14" x14ac:dyDescent="0.2">
      <c r="B137" s="161"/>
      <c r="M137" s="6" t="str">
        <f t="shared" si="4"/>
        <v xml:space="preserve"> </v>
      </c>
      <c r="N137" s="6" t="str">
        <f t="shared" si="5"/>
        <v xml:space="preserve">  </v>
      </c>
    </row>
    <row r="138" spans="2:14" x14ac:dyDescent="0.2">
      <c r="B138" s="161"/>
      <c r="M138" s="6" t="str">
        <f t="shared" si="4"/>
        <v xml:space="preserve"> </v>
      </c>
      <c r="N138" s="6" t="str">
        <f t="shared" si="5"/>
        <v xml:space="preserve">  </v>
      </c>
    </row>
    <row r="139" spans="2:14" x14ac:dyDescent="0.2">
      <c r="B139" s="161"/>
      <c r="M139" s="6" t="str">
        <f t="shared" si="4"/>
        <v xml:space="preserve"> </v>
      </c>
      <c r="N139" s="6" t="str">
        <f t="shared" si="5"/>
        <v xml:space="preserve">  </v>
      </c>
    </row>
    <row r="140" spans="2:14" x14ac:dyDescent="0.2">
      <c r="B140" s="161"/>
      <c r="M140" s="6" t="str">
        <f t="shared" si="4"/>
        <v xml:space="preserve"> </v>
      </c>
      <c r="N140" s="6" t="str">
        <f t="shared" si="5"/>
        <v xml:space="preserve">  </v>
      </c>
    </row>
    <row r="141" spans="2:14" x14ac:dyDescent="0.2">
      <c r="B141" s="161"/>
      <c r="M141" s="6" t="str">
        <f t="shared" si="4"/>
        <v xml:space="preserve"> </v>
      </c>
      <c r="N141" s="6" t="str">
        <f t="shared" si="5"/>
        <v xml:space="preserve">  </v>
      </c>
    </row>
    <row r="142" spans="2:14" x14ac:dyDescent="0.2">
      <c r="B142" s="161"/>
      <c r="M142" s="6" t="str">
        <f t="shared" si="4"/>
        <v xml:space="preserve"> </v>
      </c>
      <c r="N142" s="6" t="str">
        <f t="shared" si="5"/>
        <v xml:space="preserve">  </v>
      </c>
    </row>
    <row r="143" spans="2:14" x14ac:dyDescent="0.2">
      <c r="B143" s="161"/>
      <c r="M143" s="6" t="str">
        <f t="shared" si="4"/>
        <v xml:space="preserve"> </v>
      </c>
      <c r="N143" s="6" t="str">
        <f t="shared" si="5"/>
        <v xml:space="preserve">  </v>
      </c>
    </row>
    <row r="144" spans="2:14" x14ac:dyDescent="0.2">
      <c r="B144" s="161"/>
      <c r="M144" s="6" t="str">
        <f t="shared" si="4"/>
        <v xml:space="preserve"> </v>
      </c>
      <c r="N144" s="6" t="str">
        <f t="shared" si="5"/>
        <v xml:space="preserve">  </v>
      </c>
    </row>
    <row r="145" spans="2:14" x14ac:dyDescent="0.2">
      <c r="B145" s="161"/>
      <c r="M145" s="6" t="str">
        <f t="shared" si="4"/>
        <v xml:space="preserve"> </v>
      </c>
      <c r="N145" s="6" t="str">
        <f t="shared" si="5"/>
        <v xml:space="preserve">  </v>
      </c>
    </row>
    <row r="146" spans="2:14" x14ac:dyDescent="0.2">
      <c r="B146" s="161"/>
      <c r="M146" s="6" t="str">
        <f t="shared" si="4"/>
        <v xml:space="preserve"> </v>
      </c>
      <c r="N146" s="6" t="str">
        <f t="shared" si="5"/>
        <v xml:space="preserve">  </v>
      </c>
    </row>
    <row r="147" spans="2:14" x14ac:dyDescent="0.2">
      <c r="B147" s="161"/>
      <c r="M147" s="6" t="str">
        <f t="shared" si="4"/>
        <v xml:space="preserve"> </v>
      </c>
      <c r="N147" s="6" t="str">
        <f t="shared" si="5"/>
        <v xml:space="preserve">  </v>
      </c>
    </row>
    <row r="148" spans="2:14" x14ac:dyDescent="0.2">
      <c r="B148" s="161"/>
      <c r="M148" s="6" t="str">
        <f t="shared" si="4"/>
        <v xml:space="preserve"> </v>
      </c>
      <c r="N148" s="6" t="str">
        <f t="shared" si="5"/>
        <v xml:space="preserve">  </v>
      </c>
    </row>
    <row r="149" spans="2:14" x14ac:dyDescent="0.2">
      <c r="B149" s="161"/>
      <c r="M149" s="6" t="str">
        <f t="shared" si="4"/>
        <v xml:space="preserve"> </v>
      </c>
      <c r="N149" s="6" t="str">
        <f t="shared" si="5"/>
        <v xml:space="preserve">  </v>
      </c>
    </row>
    <row r="150" spans="2:14" x14ac:dyDescent="0.2">
      <c r="B150" s="161"/>
      <c r="M150" s="6" t="str">
        <f t="shared" si="4"/>
        <v xml:space="preserve"> </v>
      </c>
      <c r="N150" s="6" t="str">
        <f t="shared" si="5"/>
        <v xml:space="preserve">  </v>
      </c>
    </row>
    <row r="151" spans="2:14" x14ac:dyDescent="0.2">
      <c r="B151" s="161"/>
      <c r="M151" s="6" t="str">
        <f t="shared" si="4"/>
        <v xml:space="preserve"> </v>
      </c>
      <c r="N151" s="6" t="str">
        <f t="shared" si="5"/>
        <v xml:space="preserve">  </v>
      </c>
    </row>
    <row r="152" spans="2:14" x14ac:dyDescent="0.2">
      <c r="B152" s="161"/>
      <c r="M152" s="6" t="str">
        <f t="shared" si="4"/>
        <v xml:space="preserve"> </v>
      </c>
      <c r="N152" s="6" t="str">
        <f t="shared" si="5"/>
        <v xml:space="preserve">  </v>
      </c>
    </row>
    <row r="153" spans="2:14" x14ac:dyDescent="0.2">
      <c r="B153" s="161"/>
      <c r="M153" s="6" t="str">
        <f t="shared" si="4"/>
        <v xml:space="preserve"> </v>
      </c>
      <c r="N153" s="6" t="str">
        <f t="shared" si="5"/>
        <v xml:space="preserve">  </v>
      </c>
    </row>
    <row r="154" spans="2:14" x14ac:dyDescent="0.2">
      <c r="B154" s="161"/>
      <c r="M154" s="6" t="str">
        <f t="shared" si="4"/>
        <v xml:space="preserve"> </v>
      </c>
      <c r="N154" s="6" t="str">
        <f t="shared" si="5"/>
        <v xml:space="preserve">  </v>
      </c>
    </row>
    <row r="155" spans="2:14" x14ac:dyDescent="0.2">
      <c r="B155" s="161"/>
      <c r="M155" s="6" t="str">
        <f t="shared" si="4"/>
        <v xml:space="preserve"> </v>
      </c>
      <c r="N155" s="6" t="str">
        <f t="shared" si="5"/>
        <v xml:space="preserve">  </v>
      </c>
    </row>
    <row r="156" spans="2:14" x14ac:dyDescent="0.2">
      <c r="B156" s="161"/>
      <c r="M156" s="6" t="str">
        <f t="shared" si="4"/>
        <v xml:space="preserve"> </v>
      </c>
      <c r="N156" s="6" t="str">
        <f t="shared" si="5"/>
        <v xml:space="preserve">  </v>
      </c>
    </row>
    <row r="157" spans="2:14" x14ac:dyDescent="0.2">
      <c r="B157" s="161"/>
      <c r="M157" s="6" t="str">
        <f t="shared" si="4"/>
        <v xml:space="preserve"> </v>
      </c>
      <c r="N157" s="6" t="str">
        <f t="shared" si="5"/>
        <v xml:space="preserve">  </v>
      </c>
    </row>
    <row r="158" spans="2:14" x14ac:dyDescent="0.2">
      <c r="B158" s="161"/>
      <c r="M158" s="6" t="str">
        <f t="shared" si="4"/>
        <v xml:space="preserve"> </v>
      </c>
      <c r="N158" s="6" t="str">
        <f t="shared" si="5"/>
        <v xml:space="preserve">  </v>
      </c>
    </row>
    <row r="159" spans="2:14" x14ac:dyDescent="0.2">
      <c r="B159" s="161"/>
      <c r="M159" s="6" t="str">
        <f t="shared" si="4"/>
        <v xml:space="preserve"> </v>
      </c>
      <c r="N159" s="6" t="str">
        <f t="shared" si="5"/>
        <v xml:space="preserve">  </v>
      </c>
    </row>
    <row r="160" spans="2:14" x14ac:dyDescent="0.2">
      <c r="B160" s="161"/>
      <c r="M160" s="6" t="str">
        <f t="shared" si="4"/>
        <v xml:space="preserve"> </v>
      </c>
      <c r="N160" s="6" t="str">
        <f t="shared" si="5"/>
        <v xml:space="preserve">  </v>
      </c>
    </row>
    <row r="161" spans="2:14" x14ac:dyDescent="0.2">
      <c r="B161" s="161"/>
      <c r="M161" s="6" t="str">
        <f t="shared" si="4"/>
        <v xml:space="preserve"> </v>
      </c>
      <c r="N161" s="6" t="str">
        <f t="shared" si="5"/>
        <v xml:space="preserve">  </v>
      </c>
    </row>
    <row r="162" spans="2:14" x14ac:dyDescent="0.2">
      <c r="B162" s="161"/>
      <c r="M162" s="6" t="str">
        <f t="shared" si="4"/>
        <v xml:space="preserve"> </v>
      </c>
      <c r="N162" s="6" t="str">
        <f t="shared" si="5"/>
        <v xml:space="preserve">  </v>
      </c>
    </row>
    <row r="163" spans="2:14" x14ac:dyDescent="0.2">
      <c r="B163" s="161"/>
      <c r="M163" s="6" t="str">
        <f t="shared" si="4"/>
        <v xml:space="preserve"> </v>
      </c>
      <c r="N163" s="6" t="str">
        <f t="shared" si="5"/>
        <v xml:space="preserve">  </v>
      </c>
    </row>
    <row r="164" spans="2:14" x14ac:dyDescent="0.2">
      <c r="B164" s="161"/>
      <c r="M164" s="6" t="str">
        <f t="shared" si="4"/>
        <v xml:space="preserve"> </v>
      </c>
      <c r="N164" s="6" t="str">
        <f t="shared" si="5"/>
        <v xml:space="preserve">  </v>
      </c>
    </row>
    <row r="165" spans="2:14" x14ac:dyDescent="0.2">
      <c r="B165" s="161"/>
      <c r="M165" s="6" t="str">
        <f t="shared" si="4"/>
        <v xml:space="preserve"> </v>
      </c>
      <c r="N165" s="6" t="str">
        <f t="shared" si="5"/>
        <v xml:space="preserve">  </v>
      </c>
    </row>
    <row r="166" spans="2:14" x14ac:dyDescent="0.2">
      <c r="B166" s="161"/>
      <c r="M166" s="6" t="str">
        <f t="shared" si="4"/>
        <v xml:space="preserve"> </v>
      </c>
      <c r="N166" s="6" t="str">
        <f t="shared" si="5"/>
        <v xml:space="preserve">  </v>
      </c>
    </row>
    <row r="167" spans="2:14" x14ac:dyDescent="0.2">
      <c r="B167" s="161"/>
      <c r="M167" s="6" t="str">
        <f t="shared" si="4"/>
        <v xml:space="preserve"> </v>
      </c>
      <c r="N167" s="6" t="str">
        <f t="shared" si="5"/>
        <v xml:space="preserve">  </v>
      </c>
    </row>
    <row r="168" spans="2:14" x14ac:dyDescent="0.2">
      <c r="B168" s="161"/>
      <c r="M168" s="6" t="str">
        <f t="shared" si="4"/>
        <v xml:space="preserve"> </v>
      </c>
      <c r="N168" s="6" t="str">
        <f t="shared" si="5"/>
        <v xml:space="preserve">  </v>
      </c>
    </row>
    <row r="169" spans="2:14" x14ac:dyDescent="0.2">
      <c r="B169" s="161"/>
      <c r="M169" s="6" t="str">
        <f t="shared" si="4"/>
        <v xml:space="preserve"> </v>
      </c>
      <c r="N169" s="6" t="str">
        <f t="shared" si="5"/>
        <v xml:space="preserve">  </v>
      </c>
    </row>
    <row r="170" spans="2:14" x14ac:dyDescent="0.2">
      <c r="B170" s="161"/>
      <c r="M170" s="6" t="str">
        <f t="shared" si="4"/>
        <v xml:space="preserve"> </v>
      </c>
      <c r="N170" s="6" t="str">
        <f t="shared" si="5"/>
        <v xml:space="preserve">  </v>
      </c>
    </row>
    <row r="171" spans="2:14" x14ac:dyDescent="0.2">
      <c r="B171" s="161"/>
      <c r="M171" s="6" t="str">
        <f t="shared" si="4"/>
        <v xml:space="preserve"> </v>
      </c>
      <c r="N171" s="6" t="str">
        <f t="shared" si="5"/>
        <v xml:space="preserve">  </v>
      </c>
    </row>
    <row r="172" spans="2:14" x14ac:dyDescent="0.2">
      <c r="B172" s="161"/>
      <c r="M172" s="6" t="str">
        <f t="shared" si="4"/>
        <v xml:space="preserve"> </v>
      </c>
      <c r="N172" s="6" t="str">
        <f t="shared" si="5"/>
        <v xml:space="preserve">  </v>
      </c>
    </row>
    <row r="173" spans="2:14" x14ac:dyDescent="0.2">
      <c r="B173" s="161"/>
      <c r="M173" s="6" t="str">
        <f t="shared" si="4"/>
        <v xml:space="preserve"> </v>
      </c>
      <c r="N173" s="6" t="str">
        <f t="shared" si="5"/>
        <v xml:space="preserve">  </v>
      </c>
    </row>
    <row r="174" spans="2:14" x14ac:dyDescent="0.2">
      <c r="B174" s="161"/>
      <c r="M174" s="6" t="str">
        <f t="shared" si="4"/>
        <v xml:space="preserve"> </v>
      </c>
      <c r="N174" s="6" t="str">
        <f t="shared" si="5"/>
        <v xml:space="preserve">  </v>
      </c>
    </row>
    <row r="175" spans="2:14" x14ac:dyDescent="0.2">
      <c r="B175" s="161"/>
      <c r="M175" s="6" t="str">
        <f t="shared" si="4"/>
        <v xml:space="preserve"> </v>
      </c>
      <c r="N175" s="6" t="str">
        <f t="shared" si="5"/>
        <v xml:space="preserve">  </v>
      </c>
    </row>
    <row r="176" spans="2:14" x14ac:dyDescent="0.2">
      <c r="B176" s="161"/>
      <c r="M176" s="6" t="str">
        <f t="shared" si="4"/>
        <v xml:space="preserve"> </v>
      </c>
      <c r="N176" s="6" t="str">
        <f t="shared" si="5"/>
        <v xml:space="preserve">  </v>
      </c>
    </row>
    <row r="177" spans="2:14" x14ac:dyDescent="0.2">
      <c r="B177" s="161"/>
      <c r="M177" s="6" t="str">
        <f t="shared" si="4"/>
        <v xml:space="preserve"> </v>
      </c>
      <c r="N177" s="6" t="str">
        <f t="shared" si="5"/>
        <v xml:space="preserve">  </v>
      </c>
    </row>
    <row r="178" spans="2:14" x14ac:dyDescent="0.2">
      <c r="B178" s="161"/>
      <c r="M178" s="6" t="str">
        <f t="shared" si="4"/>
        <v xml:space="preserve"> </v>
      </c>
      <c r="N178" s="6" t="str">
        <f t="shared" si="5"/>
        <v xml:space="preserve">  </v>
      </c>
    </row>
    <row r="179" spans="2:14" x14ac:dyDescent="0.2">
      <c r="B179" s="161"/>
      <c r="M179" s="6" t="str">
        <f t="shared" si="4"/>
        <v xml:space="preserve"> </v>
      </c>
      <c r="N179" s="6" t="str">
        <f t="shared" si="5"/>
        <v xml:space="preserve">  </v>
      </c>
    </row>
    <row r="180" spans="2:14" x14ac:dyDescent="0.2">
      <c r="B180" s="161"/>
      <c r="M180" s="6" t="str">
        <f t="shared" si="4"/>
        <v xml:space="preserve"> </v>
      </c>
      <c r="N180" s="6" t="str">
        <f t="shared" si="5"/>
        <v xml:space="preserve">  </v>
      </c>
    </row>
    <row r="181" spans="2:14" x14ac:dyDescent="0.2">
      <c r="B181" s="161"/>
      <c r="M181" s="6" t="str">
        <f t="shared" si="4"/>
        <v xml:space="preserve"> </v>
      </c>
      <c r="N181" s="6" t="str">
        <f t="shared" si="5"/>
        <v xml:space="preserve">  </v>
      </c>
    </row>
    <row r="182" spans="2:14" x14ac:dyDescent="0.2">
      <c r="B182" s="161"/>
      <c r="M182" s="6" t="str">
        <f t="shared" si="4"/>
        <v xml:space="preserve"> </v>
      </c>
      <c r="N182" s="6" t="str">
        <f t="shared" si="5"/>
        <v xml:space="preserve">  </v>
      </c>
    </row>
    <row r="183" spans="2:14" x14ac:dyDescent="0.2">
      <c r="B183" s="161"/>
      <c r="M183" s="6" t="str">
        <f t="shared" si="4"/>
        <v xml:space="preserve"> </v>
      </c>
      <c r="N183" s="6" t="str">
        <f t="shared" si="5"/>
        <v xml:space="preserve">  </v>
      </c>
    </row>
    <row r="184" spans="2:14" x14ac:dyDescent="0.2">
      <c r="B184" s="161"/>
      <c r="M184" s="6" t="str">
        <f t="shared" si="4"/>
        <v xml:space="preserve"> </v>
      </c>
      <c r="N184" s="6" t="str">
        <f t="shared" si="5"/>
        <v xml:space="preserve">  </v>
      </c>
    </row>
    <row r="185" spans="2:14" x14ac:dyDescent="0.2">
      <c r="B185" s="161"/>
      <c r="M185" s="6" t="str">
        <f t="shared" si="4"/>
        <v xml:space="preserve"> </v>
      </c>
      <c r="N185" s="6" t="str">
        <f t="shared" si="5"/>
        <v xml:space="preserve">  </v>
      </c>
    </row>
    <row r="186" spans="2:14" x14ac:dyDescent="0.2">
      <c r="B186" s="161"/>
      <c r="M186" s="6" t="str">
        <f t="shared" si="4"/>
        <v xml:space="preserve"> </v>
      </c>
      <c r="N186" s="6" t="str">
        <f t="shared" si="5"/>
        <v xml:space="preserve">  </v>
      </c>
    </row>
    <row r="187" spans="2:14" x14ac:dyDescent="0.2">
      <c r="B187" s="161"/>
      <c r="M187" s="6" t="str">
        <f t="shared" si="4"/>
        <v xml:space="preserve"> </v>
      </c>
      <c r="N187" s="6" t="str">
        <f t="shared" si="5"/>
        <v xml:space="preserve">  </v>
      </c>
    </row>
    <row r="188" spans="2:14" x14ac:dyDescent="0.2">
      <c r="B188" s="161"/>
      <c r="M188" s="6" t="str">
        <f t="shared" si="4"/>
        <v xml:space="preserve"> </v>
      </c>
      <c r="N188" s="6" t="str">
        <f t="shared" si="5"/>
        <v xml:space="preserve">  </v>
      </c>
    </row>
    <row r="189" spans="2:14" x14ac:dyDescent="0.2">
      <c r="B189" s="161"/>
      <c r="M189" s="6" t="str">
        <f t="shared" si="4"/>
        <v xml:space="preserve"> </v>
      </c>
      <c r="N189" s="6" t="str">
        <f t="shared" si="5"/>
        <v xml:space="preserve">  </v>
      </c>
    </row>
    <row r="190" spans="2:14" x14ac:dyDescent="0.2">
      <c r="B190" s="161"/>
      <c r="M190" s="6" t="str">
        <f t="shared" si="4"/>
        <v xml:space="preserve"> </v>
      </c>
      <c r="N190" s="6" t="str">
        <f t="shared" si="5"/>
        <v xml:space="preserve">  </v>
      </c>
    </row>
    <row r="191" spans="2:14" x14ac:dyDescent="0.2">
      <c r="B191" s="161"/>
      <c r="M191" s="6" t="str">
        <f t="shared" si="4"/>
        <v xml:space="preserve"> </v>
      </c>
      <c r="N191" s="6" t="str">
        <f t="shared" si="5"/>
        <v xml:space="preserve">  </v>
      </c>
    </row>
    <row r="192" spans="2:14" x14ac:dyDescent="0.2">
      <c r="B192" s="161"/>
      <c r="M192" s="6" t="str">
        <f t="shared" si="4"/>
        <v xml:space="preserve"> </v>
      </c>
      <c r="N192" s="6" t="str">
        <f t="shared" si="5"/>
        <v xml:space="preserve">  </v>
      </c>
    </row>
    <row r="193" spans="2:14" x14ac:dyDescent="0.2">
      <c r="B193" s="161"/>
      <c r="M193" s="6" t="str">
        <f t="shared" si="4"/>
        <v xml:space="preserve"> </v>
      </c>
      <c r="N193" s="6" t="str">
        <f t="shared" si="5"/>
        <v xml:space="preserve">  </v>
      </c>
    </row>
    <row r="194" spans="2:14" x14ac:dyDescent="0.2">
      <c r="B194" s="161"/>
      <c r="M194" s="6" t="str">
        <f t="shared" ref="M194:M257" si="6">E194&amp;" "&amp;F194</f>
        <v xml:space="preserve"> </v>
      </c>
      <c r="N194" s="6" t="str">
        <f t="shared" si="5"/>
        <v xml:space="preserve">  </v>
      </c>
    </row>
    <row r="195" spans="2:14" x14ac:dyDescent="0.2">
      <c r="B195" s="161"/>
      <c r="M195" s="6" t="str">
        <f t="shared" si="6"/>
        <v xml:space="preserve"> </v>
      </c>
      <c r="N195" s="6" t="str">
        <f t="shared" ref="N195:N258" si="7">E195&amp;" "&amp;F195&amp;" "&amp;J195</f>
        <v xml:space="preserve">  </v>
      </c>
    </row>
    <row r="196" spans="2:14" x14ac:dyDescent="0.2">
      <c r="B196" s="161"/>
      <c r="M196" s="6" t="str">
        <f t="shared" si="6"/>
        <v xml:space="preserve"> </v>
      </c>
      <c r="N196" s="6" t="str">
        <f t="shared" si="7"/>
        <v xml:space="preserve">  </v>
      </c>
    </row>
    <row r="197" spans="2:14" x14ac:dyDescent="0.2">
      <c r="B197" s="161"/>
      <c r="M197" s="6" t="str">
        <f t="shared" si="6"/>
        <v xml:space="preserve"> </v>
      </c>
      <c r="N197" s="6" t="str">
        <f t="shared" si="7"/>
        <v xml:space="preserve">  </v>
      </c>
    </row>
    <row r="198" spans="2:14" x14ac:dyDescent="0.2">
      <c r="B198" s="161"/>
      <c r="M198" s="6" t="str">
        <f t="shared" si="6"/>
        <v xml:space="preserve"> </v>
      </c>
      <c r="N198" s="6" t="str">
        <f t="shared" si="7"/>
        <v xml:space="preserve">  </v>
      </c>
    </row>
    <row r="199" spans="2:14" x14ac:dyDescent="0.2">
      <c r="B199" s="161"/>
      <c r="M199" s="6" t="str">
        <f t="shared" si="6"/>
        <v xml:space="preserve"> </v>
      </c>
      <c r="N199" s="6" t="str">
        <f t="shared" si="7"/>
        <v xml:space="preserve">  </v>
      </c>
    </row>
    <row r="200" spans="2:14" x14ac:dyDescent="0.2">
      <c r="B200" s="161"/>
      <c r="M200" s="6" t="str">
        <f t="shared" si="6"/>
        <v xml:space="preserve"> </v>
      </c>
      <c r="N200" s="6" t="str">
        <f t="shared" si="7"/>
        <v xml:space="preserve">  </v>
      </c>
    </row>
    <row r="201" spans="2:14" x14ac:dyDescent="0.2">
      <c r="B201" s="161"/>
      <c r="M201" s="6" t="str">
        <f t="shared" si="6"/>
        <v xml:space="preserve"> </v>
      </c>
      <c r="N201" s="6" t="str">
        <f t="shared" si="7"/>
        <v xml:space="preserve">  </v>
      </c>
    </row>
    <row r="202" spans="2:14" x14ac:dyDescent="0.2">
      <c r="B202" s="161"/>
      <c r="M202" s="6" t="str">
        <f t="shared" si="6"/>
        <v xml:space="preserve"> </v>
      </c>
      <c r="N202" s="6" t="str">
        <f t="shared" si="7"/>
        <v xml:space="preserve">  </v>
      </c>
    </row>
    <row r="203" spans="2:14" x14ac:dyDescent="0.2">
      <c r="B203" s="161"/>
      <c r="M203" s="6" t="str">
        <f t="shared" si="6"/>
        <v xml:space="preserve"> </v>
      </c>
      <c r="N203" s="6" t="str">
        <f t="shared" si="7"/>
        <v xml:space="preserve">  </v>
      </c>
    </row>
    <row r="204" spans="2:14" x14ac:dyDescent="0.2">
      <c r="B204" s="161"/>
      <c r="M204" s="6" t="str">
        <f t="shared" si="6"/>
        <v xml:space="preserve"> </v>
      </c>
      <c r="N204" s="6" t="str">
        <f t="shared" si="7"/>
        <v xml:space="preserve">  </v>
      </c>
    </row>
    <row r="205" spans="2:14" x14ac:dyDescent="0.2">
      <c r="B205" s="161"/>
      <c r="M205" s="6" t="str">
        <f t="shared" si="6"/>
        <v xml:space="preserve"> </v>
      </c>
      <c r="N205" s="6" t="str">
        <f t="shared" si="7"/>
        <v xml:space="preserve">  </v>
      </c>
    </row>
    <row r="206" spans="2:14" x14ac:dyDescent="0.2">
      <c r="B206" s="161"/>
      <c r="M206" s="6" t="str">
        <f t="shared" si="6"/>
        <v xml:space="preserve"> </v>
      </c>
      <c r="N206" s="6" t="str">
        <f t="shared" si="7"/>
        <v xml:space="preserve">  </v>
      </c>
    </row>
    <row r="207" spans="2:14" x14ac:dyDescent="0.2">
      <c r="B207" s="161"/>
      <c r="M207" s="6" t="str">
        <f t="shared" si="6"/>
        <v xml:space="preserve"> </v>
      </c>
      <c r="N207" s="6" t="str">
        <f t="shared" si="7"/>
        <v xml:space="preserve">  </v>
      </c>
    </row>
    <row r="208" spans="2:14" x14ac:dyDescent="0.2">
      <c r="B208" s="161"/>
      <c r="M208" s="6" t="str">
        <f t="shared" si="6"/>
        <v xml:space="preserve"> </v>
      </c>
      <c r="N208" s="6" t="str">
        <f t="shared" si="7"/>
        <v xml:space="preserve">  </v>
      </c>
    </row>
    <row r="209" spans="2:14" x14ac:dyDescent="0.2">
      <c r="B209" s="161"/>
      <c r="M209" s="6" t="str">
        <f t="shared" si="6"/>
        <v xml:space="preserve"> </v>
      </c>
      <c r="N209" s="6" t="str">
        <f t="shared" si="7"/>
        <v xml:space="preserve">  </v>
      </c>
    </row>
    <row r="210" spans="2:14" x14ac:dyDescent="0.2">
      <c r="B210" s="161"/>
      <c r="M210" s="6" t="str">
        <f t="shared" si="6"/>
        <v xml:space="preserve"> </v>
      </c>
      <c r="N210" s="6" t="str">
        <f t="shared" si="7"/>
        <v xml:space="preserve">  </v>
      </c>
    </row>
    <row r="211" spans="2:14" x14ac:dyDescent="0.2">
      <c r="B211" s="161"/>
      <c r="M211" s="6" t="str">
        <f t="shared" si="6"/>
        <v xml:space="preserve"> </v>
      </c>
      <c r="N211" s="6" t="str">
        <f t="shared" si="7"/>
        <v xml:space="preserve">  </v>
      </c>
    </row>
    <row r="212" spans="2:14" x14ac:dyDescent="0.2">
      <c r="B212" s="161"/>
      <c r="M212" s="6" t="str">
        <f t="shared" si="6"/>
        <v xml:space="preserve"> </v>
      </c>
      <c r="N212" s="6" t="str">
        <f t="shared" si="7"/>
        <v xml:space="preserve">  </v>
      </c>
    </row>
    <row r="213" spans="2:14" x14ac:dyDescent="0.2">
      <c r="B213" s="161"/>
      <c r="M213" s="6" t="str">
        <f t="shared" si="6"/>
        <v xml:space="preserve"> </v>
      </c>
      <c r="N213" s="6" t="str">
        <f t="shared" si="7"/>
        <v xml:space="preserve">  </v>
      </c>
    </row>
    <row r="214" spans="2:14" x14ac:dyDescent="0.2">
      <c r="B214" s="161"/>
      <c r="M214" s="6" t="str">
        <f t="shared" si="6"/>
        <v xml:space="preserve"> </v>
      </c>
      <c r="N214" s="6" t="str">
        <f t="shared" si="7"/>
        <v xml:space="preserve">  </v>
      </c>
    </row>
    <row r="215" spans="2:14" x14ac:dyDescent="0.2">
      <c r="B215" s="161"/>
      <c r="M215" s="6" t="str">
        <f t="shared" si="6"/>
        <v xml:space="preserve"> </v>
      </c>
      <c r="N215" s="6" t="str">
        <f t="shared" si="7"/>
        <v xml:space="preserve">  </v>
      </c>
    </row>
    <row r="216" spans="2:14" x14ac:dyDescent="0.2">
      <c r="B216" s="161"/>
      <c r="M216" s="6" t="str">
        <f t="shared" si="6"/>
        <v xml:space="preserve"> </v>
      </c>
      <c r="N216" s="6" t="str">
        <f t="shared" si="7"/>
        <v xml:space="preserve">  </v>
      </c>
    </row>
    <row r="217" spans="2:14" x14ac:dyDescent="0.2">
      <c r="B217" s="161"/>
      <c r="M217" s="6" t="str">
        <f t="shared" si="6"/>
        <v xml:space="preserve"> </v>
      </c>
      <c r="N217" s="6" t="str">
        <f t="shared" si="7"/>
        <v xml:space="preserve">  </v>
      </c>
    </row>
    <row r="218" spans="2:14" x14ac:dyDescent="0.2">
      <c r="B218" s="161"/>
      <c r="M218" s="6" t="str">
        <f t="shared" si="6"/>
        <v xml:space="preserve"> </v>
      </c>
      <c r="N218" s="6" t="str">
        <f t="shared" si="7"/>
        <v xml:space="preserve">  </v>
      </c>
    </row>
    <row r="219" spans="2:14" x14ac:dyDescent="0.2">
      <c r="B219" s="161"/>
      <c r="M219" s="6" t="str">
        <f t="shared" si="6"/>
        <v xml:space="preserve"> </v>
      </c>
      <c r="N219" s="6" t="str">
        <f t="shared" si="7"/>
        <v xml:space="preserve">  </v>
      </c>
    </row>
    <row r="220" spans="2:14" x14ac:dyDescent="0.2">
      <c r="B220" s="161"/>
      <c r="M220" s="6" t="str">
        <f t="shared" si="6"/>
        <v xml:space="preserve"> </v>
      </c>
      <c r="N220" s="6" t="str">
        <f t="shared" si="7"/>
        <v xml:space="preserve">  </v>
      </c>
    </row>
    <row r="221" spans="2:14" x14ac:dyDescent="0.2">
      <c r="B221" s="161"/>
      <c r="M221" s="6" t="str">
        <f t="shared" si="6"/>
        <v xml:space="preserve"> </v>
      </c>
      <c r="N221" s="6" t="str">
        <f t="shared" si="7"/>
        <v xml:space="preserve">  </v>
      </c>
    </row>
    <row r="222" spans="2:14" x14ac:dyDescent="0.2">
      <c r="B222" s="161"/>
      <c r="M222" s="6" t="str">
        <f t="shared" si="6"/>
        <v xml:space="preserve"> </v>
      </c>
      <c r="N222" s="6" t="str">
        <f t="shared" si="7"/>
        <v xml:space="preserve">  </v>
      </c>
    </row>
    <row r="223" spans="2:14" x14ac:dyDescent="0.2">
      <c r="B223" s="161"/>
      <c r="M223" s="6" t="str">
        <f t="shared" si="6"/>
        <v xml:space="preserve"> </v>
      </c>
      <c r="N223" s="6" t="str">
        <f t="shared" si="7"/>
        <v xml:space="preserve">  </v>
      </c>
    </row>
    <row r="224" spans="2:14" x14ac:dyDescent="0.2">
      <c r="B224" s="161"/>
      <c r="M224" s="6" t="str">
        <f t="shared" si="6"/>
        <v xml:space="preserve"> </v>
      </c>
      <c r="N224" s="6" t="str">
        <f t="shared" si="7"/>
        <v xml:space="preserve">  </v>
      </c>
    </row>
    <row r="225" spans="2:14" x14ac:dyDescent="0.2">
      <c r="B225" s="161"/>
      <c r="M225" s="6" t="str">
        <f t="shared" si="6"/>
        <v xml:space="preserve"> </v>
      </c>
      <c r="N225" s="6" t="str">
        <f t="shared" si="7"/>
        <v xml:space="preserve">  </v>
      </c>
    </row>
    <row r="226" spans="2:14" x14ac:dyDescent="0.2">
      <c r="B226" s="161"/>
      <c r="M226" s="6" t="str">
        <f t="shared" si="6"/>
        <v xml:space="preserve"> </v>
      </c>
      <c r="N226" s="6" t="str">
        <f t="shared" si="7"/>
        <v xml:space="preserve">  </v>
      </c>
    </row>
    <row r="227" spans="2:14" x14ac:dyDescent="0.2">
      <c r="B227" s="161"/>
      <c r="M227" s="6" t="str">
        <f t="shared" si="6"/>
        <v xml:space="preserve"> </v>
      </c>
      <c r="N227" s="6" t="str">
        <f t="shared" si="7"/>
        <v xml:space="preserve">  </v>
      </c>
    </row>
    <row r="228" spans="2:14" x14ac:dyDescent="0.2">
      <c r="B228" s="161"/>
      <c r="M228" s="6" t="str">
        <f t="shared" si="6"/>
        <v xml:space="preserve"> </v>
      </c>
      <c r="N228" s="6" t="str">
        <f t="shared" si="7"/>
        <v xml:space="preserve">  </v>
      </c>
    </row>
    <row r="229" spans="2:14" x14ac:dyDescent="0.2">
      <c r="B229" s="161"/>
      <c r="M229" s="6" t="str">
        <f t="shared" si="6"/>
        <v xml:space="preserve"> </v>
      </c>
      <c r="N229" s="6" t="str">
        <f t="shared" si="7"/>
        <v xml:space="preserve">  </v>
      </c>
    </row>
    <row r="230" spans="2:14" x14ac:dyDescent="0.2">
      <c r="B230" s="161"/>
      <c r="M230" s="6" t="str">
        <f t="shared" si="6"/>
        <v xml:space="preserve"> </v>
      </c>
      <c r="N230" s="6" t="str">
        <f t="shared" si="7"/>
        <v xml:space="preserve">  </v>
      </c>
    </row>
    <row r="231" spans="2:14" x14ac:dyDescent="0.2">
      <c r="B231" s="161"/>
      <c r="M231" s="6" t="str">
        <f t="shared" si="6"/>
        <v xml:space="preserve"> </v>
      </c>
      <c r="N231" s="6" t="str">
        <f t="shared" si="7"/>
        <v xml:space="preserve">  </v>
      </c>
    </row>
    <row r="232" spans="2:14" x14ac:dyDescent="0.2">
      <c r="B232" s="161"/>
      <c r="M232" s="6" t="str">
        <f t="shared" si="6"/>
        <v xml:space="preserve"> </v>
      </c>
      <c r="N232" s="6" t="str">
        <f t="shared" si="7"/>
        <v xml:space="preserve">  </v>
      </c>
    </row>
    <row r="233" spans="2:14" x14ac:dyDescent="0.2">
      <c r="B233" s="161"/>
      <c r="M233" s="6" t="str">
        <f t="shared" si="6"/>
        <v xml:space="preserve"> </v>
      </c>
      <c r="N233" s="6" t="str">
        <f t="shared" si="7"/>
        <v xml:space="preserve">  </v>
      </c>
    </row>
    <row r="234" spans="2:14" x14ac:dyDescent="0.2">
      <c r="B234" s="161"/>
      <c r="M234" s="6" t="str">
        <f t="shared" si="6"/>
        <v xml:space="preserve"> </v>
      </c>
      <c r="N234" s="6" t="str">
        <f t="shared" si="7"/>
        <v xml:space="preserve">  </v>
      </c>
    </row>
    <row r="235" spans="2:14" x14ac:dyDescent="0.2">
      <c r="B235" s="161"/>
      <c r="M235" s="6" t="str">
        <f t="shared" si="6"/>
        <v xml:space="preserve"> </v>
      </c>
      <c r="N235" s="6" t="str">
        <f t="shared" si="7"/>
        <v xml:space="preserve">  </v>
      </c>
    </row>
    <row r="236" spans="2:14" x14ac:dyDescent="0.2">
      <c r="B236" s="161"/>
      <c r="M236" s="6" t="str">
        <f t="shared" si="6"/>
        <v xml:space="preserve"> </v>
      </c>
      <c r="N236" s="6" t="str">
        <f t="shared" si="7"/>
        <v xml:space="preserve">  </v>
      </c>
    </row>
    <row r="237" spans="2:14" x14ac:dyDescent="0.2">
      <c r="B237" s="161"/>
      <c r="M237" s="6" t="str">
        <f t="shared" si="6"/>
        <v xml:space="preserve"> </v>
      </c>
      <c r="N237" s="6" t="str">
        <f t="shared" si="7"/>
        <v xml:space="preserve">  </v>
      </c>
    </row>
    <row r="238" spans="2:14" x14ac:dyDescent="0.2">
      <c r="B238" s="161"/>
      <c r="M238" s="6" t="str">
        <f t="shared" si="6"/>
        <v xml:space="preserve"> </v>
      </c>
      <c r="N238" s="6" t="str">
        <f t="shared" si="7"/>
        <v xml:space="preserve">  </v>
      </c>
    </row>
    <row r="239" spans="2:14" x14ac:dyDescent="0.2">
      <c r="B239" s="161"/>
      <c r="M239" s="6" t="str">
        <f t="shared" si="6"/>
        <v xml:space="preserve"> </v>
      </c>
      <c r="N239" s="6" t="str">
        <f t="shared" si="7"/>
        <v xml:space="preserve">  </v>
      </c>
    </row>
    <row r="240" spans="2:14" x14ac:dyDescent="0.2">
      <c r="B240" s="161"/>
      <c r="M240" s="6" t="str">
        <f t="shared" si="6"/>
        <v xml:space="preserve"> </v>
      </c>
      <c r="N240" s="6" t="str">
        <f t="shared" si="7"/>
        <v xml:space="preserve">  </v>
      </c>
    </row>
    <row r="241" spans="2:14" x14ac:dyDescent="0.2">
      <c r="B241" s="161"/>
      <c r="M241" s="6" t="str">
        <f t="shared" si="6"/>
        <v xml:space="preserve"> </v>
      </c>
      <c r="N241" s="6" t="str">
        <f t="shared" si="7"/>
        <v xml:space="preserve">  </v>
      </c>
    </row>
    <row r="242" spans="2:14" x14ac:dyDescent="0.2">
      <c r="B242" s="161"/>
      <c r="M242" s="6" t="str">
        <f t="shared" si="6"/>
        <v xml:space="preserve"> </v>
      </c>
      <c r="N242" s="6" t="str">
        <f t="shared" si="7"/>
        <v xml:space="preserve">  </v>
      </c>
    </row>
    <row r="243" spans="2:14" x14ac:dyDescent="0.2">
      <c r="B243" s="161"/>
      <c r="M243" s="6" t="str">
        <f t="shared" si="6"/>
        <v xml:space="preserve"> </v>
      </c>
      <c r="N243" s="6" t="str">
        <f t="shared" si="7"/>
        <v xml:space="preserve">  </v>
      </c>
    </row>
    <row r="244" spans="2:14" x14ac:dyDescent="0.2">
      <c r="B244" s="161"/>
      <c r="M244" s="6" t="str">
        <f t="shared" si="6"/>
        <v xml:space="preserve"> </v>
      </c>
      <c r="N244" s="6" t="str">
        <f t="shared" si="7"/>
        <v xml:space="preserve">  </v>
      </c>
    </row>
    <row r="245" spans="2:14" x14ac:dyDescent="0.2">
      <c r="B245" s="161"/>
      <c r="M245" s="6" t="str">
        <f t="shared" si="6"/>
        <v xml:space="preserve"> </v>
      </c>
      <c r="N245" s="6" t="str">
        <f t="shared" si="7"/>
        <v xml:space="preserve">  </v>
      </c>
    </row>
    <row r="246" spans="2:14" x14ac:dyDescent="0.2">
      <c r="B246" s="161"/>
      <c r="M246" s="6" t="str">
        <f t="shared" si="6"/>
        <v xml:space="preserve"> </v>
      </c>
      <c r="N246" s="6" t="str">
        <f t="shared" si="7"/>
        <v xml:space="preserve">  </v>
      </c>
    </row>
    <row r="247" spans="2:14" x14ac:dyDescent="0.2">
      <c r="B247" s="161"/>
      <c r="M247" s="6" t="str">
        <f t="shared" si="6"/>
        <v xml:space="preserve"> </v>
      </c>
      <c r="N247" s="6" t="str">
        <f t="shared" si="7"/>
        <v xml:space="preserve">  </v>
      </c>
    </row>
    <row r="248" spans="2:14" x14ac:dyDescent="0.2">
      <c r="B248" s="161"/>
      <c r="M248" s="6" t="str">
        <f t="shared" si="6"/>
        <v xml:space="preserve"> </v>
      </c>
      <c r="N248" s="6" t="str">
        <f t="shared" si="7"/>
        <v xml:space="preserve">  </v>
      </c>
    </row>
    <row r="249" spans="2:14" x14ac:dyDescent="0.2">
      <c r="B249" s="161"/>
      <c r="M249" s="6" t="str">
        <f t="shared" si="6"/>
        <v xml:space="preserve"> </v>
      </c>
      <c r="N249" s="6" t="str">
        <f t="shared" si="7"/>
        <v xml:space="preserve">  </v>
      </c>
    </row>
    <row r="250" spans="2:14" x14ac:dyDescent="0.2">
      <c r="B250" s="161"/>
      <c r="M250" s="6" t="str">
        <f t="shared" si="6"/>
        <v xml:space="preserve"> </v>
      </c>
      <c r="N250" s="6" t="str">
        <f t="shared" si="7"/>
        <v xml:space="preserve">  </v>
      </c>
    </row>
    <row r="251" spans="2:14" x14ac:dyDescent="0.2">
      <c r="B251" s="161"/>
      <c r="M251" s="6" t="str">
        <f t="shared" si="6"/>
        <v xml:space="preserve"> </v>
      </c>
      <c r="N251" s="6" t="str">
        <f t="shared" si="7"/>
        <v xml:space="preserve">  </v>
      </c>
    </row>
    <row r="252" spans="2:14" x14ac:dyDescent="0.2">
      <c r="B252" s="161"/>
      <c r="M252" s="6" t="str">
        <f t="shared" si="6"/>
        <v xml:space="preserve"> </v>
      </c>
      <c r="N252" s="6" t="str">
        <f t="shared" si="7"/>
        <v xml:space="preserve">  </v>
      </c>
    </row>
    <row r="253" spans="2:14" x14ac:dyDescent="0.2">
      <c r="B253" s="161"/>
      <c r="M253" s="6" t="str">
        <f t="shared" si="6"/>
        <v xml:space="preserve"> </v>
      </c>
      <c r="N253" s="6" t="str">
        <f t="shared" si="7"/>
        <v xml:space="preserve">  </v>
      </c>
    </row>
    <row r="254" spans="2:14" x14ac:dyDescent="0.2">
      <c r="B254" s="161"/>
      <c r="M254" s="6" t="str">
        <f t="shared" si="6"/>
        <v xml:space="preserve"> </v>
      </c>
      <c r="N254" s="6" t="str">
        <f t="shared" si="7"/>
        <v xml:space="preserve">  </v>
      </c>
    </row>
    <row r="255" spans="2:14" x14ac:dyDescent="0.2">
      <c r="B255" s="161"/>
      <c r="M255" s="6" t="str">
        <f t="shared" si="6"/>
        <v xml:space="preserve"> </v>
      </c>
      <c r="N255" s="6" t="str">
        <f t="shared" si="7"/>
        <v xml:space="preserve">  </v>
      </c>
    </row>
    <row r="256" spans="2:14" x14ac:dyDescent="0.2">
      <c r="B256" s="161"/>
      <c r="M256" s="6" t="str">
        <f t="shared" si="6"/>
        <v xml:space="preserve"> </v>
      </c>
      <c r="N256" s="6" t="str">
        <f t="shared" si="7"/>
        <v xml:space="preserve">  </v>
      </c>
    </row>
    <row r="257" spans="2:14" x14ac:dyDescent="0.2">
      <c r="B257" s="161"/>
      <c r="M257" s="6" t="str">
        <f t="shared" si="6"/>
        <v xml:space="preserve"> </v>
      </c>
      <c r="N257" s="6" t="str">
        <f t="shared" si="7"/>
        <v xml:space="preserve">  </v>
      </c>
    </row>
    <row r="258" spans="2:14" x14ac:dyDescent="0.2">
      <c r="B258" s="161"/>
      <c r="M258" s="6" t="str">
        <f t="shared" ref="M258:M268" si="8">E258&amp;" "&amp;F258</f>
        <v xml:space="preserve"> </v>
      </c>
      <c r="N258" s="6" t="str">
        <f t="shared" si="7"/>
        <v xml:space="preserve">  </v>
      </c>
    </row>
    <row r="259" spans="2:14" x14ac:dyDescent="0.2">
      <c r="B259" s="161"/>
      <c r="M259" s="6" t="str">
        <f t="shared" si="8"/>
        <v xml:space="preserve"> </v>
      </c>
      <c r="N259" s="6" t="str">
        <f t="shared" ref="N259:N268" si="9">E259&amp;" "&amp;F259&amp;" "&amp;J259</f>
        <v xml:space="preserve">  </v>
      </c>
    </row>
    <row r="260" spans="2:14" x14ac:dyDescent="0.2">
      <c r="B260" s="161"/>
      <c r="M260" s="6" t="str">
        <f t="shared" si="8"/>
        <v xml:space="preserve"> </v>
      </c>
      <c r="N260" s="6" t="str">
        <f t="shared" si="9"/>
        <v xml:space="preserve">  </v>
      </c>
    </row>
    <row r="261" spans="2:14" x14ac:dyDescent="0.2">
      <c r="B261" s="161"/>
      <c r="M261" s="6" t="str">
        <f t="shared" si="8"/>
        <v xml:space="preserve"> </v>
      </c>
      <c r="N261" s="6" t="str">
        <f t="shared" si="9"/>
        <v xml:space="preserve">  </v>
      </c>
    </row>
    <row r="262" spans="2:14" x14ac:dyDescent="0.2">
      <c r="B262" s="161"/>
      <c r="M262" s="6" t="str">
        <f t="shared" si="8"/>
        <v xml:space="preserve"> </v>
      </c>
      <c r="N262" s="6" t="str">
        <f t="shared" si="9"/>
        <v xml:space="preserve">  </v>
      </c>
    </row>
    <row r="263" spans="2:14" x14ac:dyDescent="0.2">
      <c r="B263" s="161"/>
      <c r="M263" s="6" t="str">
        <f t="shared" si="8"/>
        <v xml:space="preserve"> </v>
      </c>
      <c r="N263" s="6" t="str">
        <f t="shared" si="9"/>
        <v xml:space="preserve">  </v>
      </c>
    </row>
    <row r="264" spans="2:14" x14ac:dyDescent="0.2">
      <c r="B264" s="161"/>
      <c r="M264" s="6" t="str">
        <f t="shared" si="8"/>
        <v xml:space="preserve"> </v>
      </c>
      <c r="N264" s="6" t="str">
        <f t="shared" si="9"/>
        <v xml:space="preserve">  </v>
      </c>
    </row>
    <row r="265" spans="2:14" x14ac:dyDescent="0.2">
      <c r="B265" s="161"/>
      <c r="M265" s="6" t="str">
        <f t="shared" si="8"/>
        <v xml:space="preserve"> </v>
      </c>
      <c r="N265" s="6" t="str">
        <f t="shared" si="9"/>
        <v xml:space="preserve">  </v>
      </c>
    </row>
    <row r="266" spans="2:14" x14ac:dyDescent="0.2">
      <c r="B266" s="161"/>
      <c r="M266" s="6" t="str">
        <f t="shared" si="8"/>
        <v xml:space="preserve"> </v>
      </c>
      <c r="N266" s="6" t="str">
        <f t="shared" si="9"/>
        <v xml:space="preserve">  </v>
      </c>
    </row>
    <row r="267" spans="2:14" x14ac:dyDescent="0.2">
      <c r="B267" s="161"/>
      <c r="M267" s="6" t="str">
        <f t="shared" si="8"/>
        <v xml:space="preserve"> </v>
      </c>
      <c r="N267" s="6" t="str">
        <f t="shared" si="9"/>
        <v xml:space="preserve">  </v>
      </c>
    </row>
    <row r="268" spans="2:14" x14ac:dyDescent="0.2">
      <c r="B268" s="161"/>
      <c r="M268" s="6" t="str">
        <f t="shared" si="8"/>
        <v xml:space="preserve"> </v>
      </c>
      <c r="N268" s="6" t="str">
        <f t="shared" si="9"/>
        <v xml:space="preserve">  </v>
      </c>
    </row>
  </sheetData>
  <autoFilter ref="A1:N268" xr:uid="{00000000-0009-0000-0000-000002000000}"/>
  <conditionalFormatting sqref="N1:N1048576">
    <cfRule type="duplicateValues" dxfId="7" priority="6"/>
  </conditionalFormatting>
  <conditionalFormatting sqref="J1:J1048576">
    <cfRule type="duplicateValues" dxfId="6" priority="3"/>
  </conditionalFormatting>
  <conditionalFormatting sqref="M1:M1048576">
    <cfRule type="duplicateValues" dxfId="5" priority="5"/>
  </conditionalFormatting>
  <conditionalFormatting sqref="L1:L1048576">
    <cfRule type="duplicateValues" dxfId="4" priority="4"/>
  </conditionalFormatting>
  <conditionalFormatting sqref="I1:I1048576">
    <cfRule type="duplicateValues" dxfId="3" priority="2"/>
  </conditionalFormatting>
  <conditionalFormatting sqref="K1:K1048576">
    <cfRule type="duplicateValues" dxfId="2" priority="1"/>
  </conditionalFormatting>
  <printOptions horizontalCentered="1" gridLines="1"/>
  <pageMargins left="0.19685039370078741" right="0.19685039370078741" top="0.78740157480314965" bottom="0.59055118110236227" header="0.31496062992125984" footer="0.19685039370078741"/>
  <pageSetup paperSize="9" scale="67" fitToHeight="0" orientation="landscape" r:id="rId1"/>
  <headerFooter>
    <oddHeader>&amp;C&amp;"Arial,Fett"&amp;20&amp;F - &amp;A</oddHeader>
    <oddFooter>&amp;L&amp;8Vorlage: Sören Marquardt HSVRM, Dateiversion 2020 v1
Druck: &amp;D, &amp;T Uhr.&amp;C&amp;8&amp;F
&amp;A&amp;R&amp;8Seite: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zoomScale="120" zoomScaleNormal="120" workbookViewId="0">
      <pane ySplit="4" topLeftCell="A5" activePane="bottomLeft" state="frozen"/>
      <selection sqref="A1:H1"/>
      <selection pane="bottomLeft" activeCell="I13" sqref="I13"/>
    </sheetView>
  </sheetViews>
  <sheetFormatPr baseColWidth="10" defaultColWidth="11.42578125" defaultRowHeight="11.25" x14ac:dyDescent="0.2"/>
  <cols>
    <col min="1" max="1" width="5" style="14" bestFit="1" customWidth="1"/>
    <col min="2" max="2" width="6.7109375" style="14" bestFit="1" customWidth="1"/>
    <col min="3" max="3" width="5.42578125" style="14" bestFit="1" customWidth="1"/>
    <col min="4" max="4" width="20.7109375" style="16" customWidth="1"/>
    <col min="5" max="5" width="8.7109375" style="16" customWidth="1"/>
    <col min="6" max="6" width="20.7109375" style="16" customWidth="1"/>
    <col min="7" max="7" width="8.7109375" style="16" customWidth="1"/>
    <col min="8" max="8" width="20.7109375" style="16" customWidth="1"/>
    <col min="9" max="9" width="13.7109375" style="24" customWidth="1"/>
    <col min="10" max="10" width="13.7109375" style="24" bestFit="1" customWidth="1"/>
    <col min="11" max="16384" width="11.42578125" style="3"/>
  </cols>
  <sheetData>
    <row r="1" spans="1:10" ht="12" x14ac:dyDescent="0.2">
      <c r="A1" s="39" t="str">
        <f>Stammdaten!A20</f>
        <v>THS Wettkampf (VPS Langen / HSVRM / Kreisgruppe 4) am: 12.09.2021</v>
      </c>
      <c r="B1" s="39"/>
    </row>
    <row r="2" spans="1:10" ht="12" x14ac:dyDescent="0.2">
      <c r="A2" s="57" t="str">
        <f>Stammdaten!A21</f>
        <v xml:space="preserve">PL: Stefan Baumann LR THS: Ingeborg Klingeberger Elke Herdel  </v>
      </c>
      <c r="B2" s="104"/>
    </row>
    <row r="3" spans="1:10" x14ac:dyDescent="0.2">
      <c r="A3" s="239" t="str">
        <f>"VORPRÜFUNG THS (Anzahl: "&amp;COUNT(A5:A34)&amp;")"</f>
        <v>VORPRÜFUNG THS (Anzahl: 9)</v>
      </c>
      <c r="B3" s="240"/>
      <c r="C3" s="240"/>
      <c r="D3" s="240"/>
      <c r="E3" s="240"/>
      <c r="F3" s="240"/>
      <c r="G3" s="240"/>
      <c r="H3" s="240"/>
      <c r="I3" s="241" t="s">
        <v>26</v>
      </c>
      <c r="J3" s="242"/>
    </row>
    <row r="4" spans="1:10" ht="12.75" x14ac:dyDescent="0.25">
      <c r="A4" s="1" t="s">
        <v>11</v>
      </c>
      <c r="B4" s="1" t="s">
        <v>94</v>
      </c>
      <c r="C4" s="2" t="s">
        <v>13</v>
      </c>
      <c r="D4" s="163" t="s">
        <v>111</v>
      </c>
      <c r="E4" s="163" t="s">
        <v>108</v>
      </c>
      <c r="F4" s="163" t="s">
        <v>3</v>
      </c>
      <c r="G4" s="163" t="s">
        <v>109</v>
      </c>
      <c r="H4" s="163" t="s">
        <v>110</v>
      </c>
      <c r="I4" s="135" t="s">
        <v>96</v>
      </c>
      <c r="J4" s="135" t="s">
        <v>97</v>
      </c>
    </row>
    <row r="5" spans="1:10" ht="13.5" x14ac:dyDescent="0.25">
      <c r="A5" s="10">
        <v>30</v>
      </c>
      <c r="B5" s="10" t="s">
        <v>95</v>
      </c>
      <c r="C5" s="12" t="str">
        <f t="shared" ref="C5:C34" si="0">IF(A5="","",VLOOKUP(A5,Matrix,3,FALSE))</f>
        <v>19w</v>
      </c>
      <c r="D5" s="164" t="str">
        <f t="shared" ref="D5:D34" si="1">IF(A5="","",VLOOKUP(A5,Matrix,12,FALSE))</f>
        <v>Jana Dechert</v>
      </c>
      <c r="E5" s="165">
        <f t="shared" ref="E5:E34" si="2">IF(A5="","",VLOOKUP(A5,Matrix,8,FALSE))</f>
        <v>19596</v>
      </c>
      <c r="F5" s="165" t="str">
        <f t="shared" ref="F5:F34" si="3">IF(A5="","",VLOOKUP(A5,Matrix,9,FALSE))</f>
        <v>Jette</v>
      </c>
      <c r="G5" s="165" t="str">
        <f t="shared" ref="G5:G34" si="4">IF(A5="","",VLOOKUP(A5,Matrix,10,FALSE))</f>
        <v>K/008832</v>
      </c>
      <c r="H5" s="166" t="str">
        <f t="shared" ref="H5:H34" si="5">IF(A5="","",VLOOKUP(A5,Matrix,6,FALSE)&amp;" / "&amp;VLOOKUP(A5,Matrix,7,FALSE))</f>
        <v>HSVRM / VDH Seeheim</v>
      </c>
      <c r="I5" s="130" t="s">
        <v>350</v>
      </c>
      <c r="J5" s="130"/>
    </row>
    <row r="6" spans="1:10" ht="13.5" x14ac:dyDescent="0.25">
      <c r="A6" s="11">
        <v>31</v>
      </c>
      <c r="B6" s="11" t="s">
        <v>95</v>
      </c>
      <c r="C6" s="17" t="str">
        <f t="shared" si="0"/>
        <v>19w</v>
      </c>
      <c r="D6" s="167" t="str">
        <f t="shared" si="1"/>
        <v>Sonja Imgrund</v>
      </c>
      <c r="E6" s="168">
        <f t="shared" si="2"/>
        <v>44222</v>
      </c>
      <c r="F6" s="168" t="str">
        <f t="shared" si="3"/>
        <v>Balou from the magical paws</v>
      </c>
      <c r="G6" s="168" t="str">
        <f t="shared" si="4"/>
        <v>K/00 9099</v>
      </c>
      <c r="H6" s="169" t="str">
        <f t="shared" si="5"/>
        <v>HSVRM / PSV Bergen-Enkheim</v>
      </c>
      <c r="I6" s="132" t="s">
        <v>350</v>
      </c>
      <c r="J6" s="132"/>
    </row>
    <row r="7" spans="1:10" ht="13.5" x14ac:dyDescent="0.25">
      <c r="A7" s="11">
        <v>32</v>
      </c>
      <c r="B7" s="11" t="s">
        <v>95</v>
      </c>
      <c r="C7" s="17" t="str">
        <f t="shared" si="0"/>
        <v>19w</v>
      </c>
      <c r="D7" s="167" t="str">
        <f t="shared" si="1"/>
        <v>Laura Byers</v>
      </c>
      <c r="E7" s="168">
        <f t="shared" si="2"/>
        <v>29851</v>
      </c>
      <c r="F7" s="168" t="str">
        <f t="shared" si="3"/>
        <v>Five</v>
      </c>
      <c r="G7" s="168" t="s">
        <v>345</v>
      </c>
      <c r="H7" s="169" t="str">
        <f t="shared" si="5"/>
        <v>HSVRM / PSV Bergen-Enkheim</v>
      </c>
      <c r="I7" s="132" t="s">
        <v>350</v>
      </c>
      <c r="J7" s="132"/>
    </row>
    <row r="8" spans="1:10" ht="13.5" x14ac:dyDescent="0.25">
      <c r="A8" s="11">
        <v>33</v>
      </c>
      <c r="B8" s="11" t="s">
        <v>95</v>
      </c>
      <c r="C8" s="17" t="str">
        <f t="shared" si="0"/>
        <v>35m</v>
      </c>
      <c r="D8" s="167" t="str">
        <f t="shared" si="1"/>
        <v>Thorsten Pfeifen</v>
      </c>
      <c r="E8" s="168">
        <f t="shared" si="2"/>
        <v>21500735</v>
      </c>
      <c r="F8" s="168" t="str">
        <f t="shared" si="3"/>
        <v>Brownie</v>
      </c>
      <c r="G8" s="168" t="str">
        <f t="shared" si="4"/>
        <v>K-20/173</v>
      </c>
      <c r="H8" s="169" t="str">
        <f t="shared" si="5"/>
        <v>SWHV / VDH LU-Oppau-Edigheim</v>
      </c>
      <c r="I8" s="132" t="s">
        <v>350</v>
      </c>
      <c r="J8" s="132"/>
    </row>
    <row r="9" spans="1:10" ht="13.5" x14ac:dyDescent="0.25">
      <c r="A9" s="11">
        <v>34</v>
      </c>
      <c r="B9" s="11" t="s">
        <v>95</v>
      </c>
      <c r="C9" s="17" t="str">
        <f t="shared" si="0"/>
        <v>35m</v>
      </c>
      <c r="D9" s="167" t="str">
        <f t="shared" si="1"/>
        <v>Thorsten Pfeifen</v>
      </c>
      <c r="E9" s="168">
        <f t="shared" si="2"/>
        <v>21500735</v>
      </c>
      <c r="F9" s="168" t="str">
        <f t="shared" si="3"/>
        <v>Loki</v>
      </c>
      <c r="G9" s="168" t="str">
        <f t="shared" si="4"/>
        <v>K-20/174</v>
      </c>
      <c r="H9" s="169" t="str">
        <f t="shared" si="5"/>
        <v>SWHV / VDH LU-Oppau-Edigheim</v>
      </c>
      <c r="I9" s="132" t="s">
        <v>350</v>
      </c>
      <c r="J9" s="132"/>
    </row>
    <row r="10" spans="1:10" ht="13.5" x14ac:dyDescent="0.25">
      <c r="A10" s="11">
        <v>35</v>
      </c>
      <c r="B10" s="11" t="s">
        <v>95</v>
      </c>
      <c r="C10" s="17" t="str">
        <f t="shared" si="0"/>
        <v>61m</v>
      </c>
      <c r="D10" s="167" t="str">
        <f t="shared" si="1"/>
        <v>Alexander Dächert</v>
      </c>
      <c r="E10" s="168">
        <f t="shared" si="2"/>
        <v>22739</v>
      </c>
      <c r="F10" s="168" t="str">
        <f t="shared" si="3"/>
        <v>Dexter</v>
      </c>
      <c r="G10" s="168" t="str">
        <f t="shared" si="4"/>
        <v>K-009170</v>
      </c>
      <c r="H10" s="169" t="str">
        <f t="shared" si="5"/>
        <v>HSVRM / VDH Seeheim</v>
      </c>
      <c r="I10" s="132" t="s">
        <v>350</v>
      </c>
      <c r="J10" s="132"/>
    </row>
    <row r="11" spans="1:10" ht="13.5" x14ac:dyDescent="0.25">
      <c r="A11" s="11">
        <v>36</v>
      </c>
      <c r="B11" s="11" t="s">
        <v>95</v>
      </c>
      <c r="C11" s="17" t="str">
        <f t="shared" si="0"/>
        <v>50w</v>
      </c>
      <c r="D11" s="167" t="str">
        <f t="shared" si="1"/>
        <v>Petra Jocher</v>
      </c>
      <c r="E11" s="168">
        <f t="shared" si="2"/>
        <v>45267</v>
      </c>
      <c r="F11" s="168" t="str">
        <f>IF(A11="","",VLOOKUP(A11,Matrix,9,FALSE))</f>
        <v>Schoki</v>
      </c>
      <c r="G11" s="168" t="str">
        <f t="shared" si="4"/>
        <v>K/009111</v>
      </c>
      <c r="H11" s="169" t="str">
        <f t="shared" si="5"/>
        <v>HSVRM / PSV Bergen-Enkheim</v>
      </c>
      <c r="I11" s="132" t="s">
        <v>350</v>
      </c>
      <c r="J11" s="132"/>
    </row>
    <row r="12" spans="1:10" ht="13.5" x14ac:dyDescent="0.25">
      <c r="A12" s="11">
        <v>38</v>
      </c>
      <c r="B12" s="11" t="s">
        <v>95</v>
      </c>
      <c r="C12" s="17" t="str">
        <f t="shared" si="0"/>
        <v>19w</v>
      </c>
      <c r="D12" s="167" t="str">
        <f t="shared" si="1"/>
        <v>Anja Weise</v>
      </c>
      <c r="E12" s="168">
        <f t="shared" si="2"/>
        <v>41268</v>
      </c>
      <c r="F12" s="168" t="str">
        <f t="shared" si="3"/>
        <v>Hannibal</v>
      </c>
      <c r="G12" s="168" t="str">
        <f t="shared" si="4"/>
        <v>K/009111</v>
      </c>
      <c r="H12" s="169" t="str">
        <f t="shared" si="5"/>
        <v>HSVRM / VPS Langen</v>
      </c>
      <c r="I12" s="132" t="s">
        <v>350</v>
      </c>
      <c r="J12" s="132"/>
    </row>
    <row r="13" spans="1:10" ht="13.5" x14ac:dyDescent="0.25">
      <c r="A13" s="11">
        <v>39</v>
      </c>
      <c r="B13" s="11" t="s">
        <v>95</v>
      </c>
      <c r="C13" s="17" t="str">
        <f t="shared" si="0"/>
        <v>19w</v>
      </c>
      <c r="D13" s="167" t="str">
        <f t="shared" si="1"/>
        <v>Mareike Hölzel</v>
      </c>
      <c r="E13" s="168">
        <f t="shared" si="2"/>
        <v>15740</v>
      </c>
      <c r="F13" s="168" t="str">
        <f t="shared" si="3"/>
        <v>Klaebo</v>
      </c>
      <c r="G13" s="168" t="str">
        <f t="shared" si="4"/>
        <v>K-008973</v>
      </c>
      <c r="H13" s="169" t="str">
        <f t="shared" si="5"/>
        <v>HSVRM / Sporthunde Berkgstraße</v>
      </c>
      <c r="I13" s="132" t="s">
        <v>350</v>
      </c>
      <c r="J13" s="132"/>
    </row>
    <row r="14" spans="1:10" ht="13.5" x14ac:dyDescent="0.25">
      <c r="A14" s="11"/>
      <c r="B14" s="11"/>
      <c r="C14" s="17" t="str">
        <f t="shared" si="0"/>
        <v/>
      </c>
      <c r="D14" s="167" t="str">
        <f t="shared" si="1"/>
        <v/>
      </c>
      <c r="E14" s="168" t="str">
        <f t="shared" si="2"/>
        <v/>
      </c>
      <c r="F14" s="168" t="str">
        <f t="shared" si="3"/>
        <v/>
      </c>
      <c r="G14" s="168" t="str">
        <f t="shared" si="4"/>
        <v/>
      </c>
      <c r="H14" s="169" t="str">
        <f t="shared" si="5"/>
        <v/>
      </c>
      <c r="I14" s="132"/>
      <c r="J14" s="132"/>
    </row>
    <row r="15" spans="1:10" ht="13.5" x14ac:dyDescent="0.25">
      <c r="A15" s="11"/>
      <c r="B15" s="11"/>
      <c r="C15" s="17" t="str">
        <f t="shared" si="0"/>
        <v/>
      </c>
      <c r="D15" s="167" t="str">
        <f t="shared" si="1"/>
        <v/>
      </c>
      <c r="E15" s="168" t="str">
        <f t="shared" si="2"/>
        <v/>
      </c>
      <c r="F15" s="168" t="str">
        <f t="shared" si="3"/>
        <v/>
      </c>
      <c r="G15" s="168" t="str">
        <f t="shared" si="4"/>
        <v/>
      </c>
      <c r="H15" s="169" t="str">
        <f t="shared" si="5"/>
        <v/>
      </c>
      <c r="I15" s="132"/>
      <c r="J15" s="132"/>
    </row>
    <row r="16" spans="1:10" ht="13.5" x14ac:dyDescent="0.25">
      <c r="A16" s="11"/>
      <c r="B16" s="11"/>
      <c r="C16" s="17" t="str">
        <f t="shared" si="0"/>
        <v/>
      </c>
      <c r="D16" s="167" t="str">
        <f t="shared" si="1"/>
        <v/>
      </c>
      <c r="E16" s="168" t="str">
        <f t="shared" si="2"/>
        <v/>
      </c>
      <c r="F16" s="168" t="str">
        <f t="shared" si="3"/>
        <v/>
      </c>
      <c r="G16" s="168" t="str">
        <f t="shared" si="4"/>
        <v/>
      </c>
      <c r="H16" s="169" t="str">
        <f t="shared" si="5"/>
        <v/>
      </c>
      <c r="I16" s="132"/>
      <c r="J16" s="132"/>
    </row>
    <row r="17" spans="1:10" ht="13.5" x14ac:dyDescent="0.25">
      <c r="A17" s="11"/>
      <c r="B17" s="11"/>
      <c r="C17" s="17" t="str">
        <f t="shared" si="0"/>
        <v/>
      </c>
      <c r="D17" s="167" t="str">
        <f t="shared" si="1"/>
        <v/>
      </c>
      <c r="E17" s="168" t="str">
        <f t="shared" si="2"/>
        <v/>
      </c>
      <c r="F17" s="168" t="str">
        <f t="shared" si="3"/>
        <v/>
      </c>
      <c r="G17" s="168" t="str">
        <f t="shared" si="4"/>
        <v/>
      </c>
      <c r="H17" s="169" t="str">
        <f t="shared" si="5"/>
        <v/>
      </c>
      <c r="I17" s="132"/>
      <c r="J17" s="132"/>
    </row>
    <row r="18" spans="1:10" ht="13.5" x14ac:dyDescent="0.25">
      <c r="A18" s="11"/>
      <c r="B18" s="11"/>
      <c r="C18" s="17" t="str">
        <f t="shared" si="0"/>
        <v/>
      </c>
      <c r="D18" s="167" t="str">
        <f t="shared" si="1"/>
        <v/>
      </c>
      <c r="E18" s="168" t="str">
        <f t="shared" si="2"/>
        <v/>
      </c>
      <c r="F18" s="168" t="str">
        <f t="shared" si="3"/>
        <v/>
      </c>
      <c r="G18" s="168" t="str">
        <f t="shared" si="4"/>
        <v/>
      </c>
      <c r="H18" s="169" t="str">
        <f t="shared" si="5"/>
        <v/>
      </c>
      <c r="I18" s="132"/>
      <c r="J18" s="132"/>
    </row>
    <row r="19" spans="1:10" ht="13.5" x14ac:dyDescent="0.25">
      <c r="A19" s="11"/>
      <c r="B19" s="11"/>
      <c r="C19" s="17" t="str">
        <f t="shared" si="0"/>
        <v/>
      </c>
      <c r="D19" s="167" t="str">
        <f t="shared" si="1"/>
        <v/>
      </c>
      <c r="E19" s="168" t="str">
        <f t="shared" si="2"/>
        <v/>
      </c>
      <c r="F19" s="168" t="str">
        <f t="shared" si="3"/>
        <v/>
      </c>
      <c r="G19" s="168" t="str">
        <f t="shared" si="4"/>
        <v/>
      </c>
      <c r="H19" s="169" t="str">
        <f t="shared" si="5"/>
        <v/>
      </c>
      <c r="I19" s="132"/>
      <c r="J19" s="132"/>
    </row>
    <row r="20" spans="1:10" ht="13.5" x14ac:dyDescent="0.25">
      <c r="A20" s="11"/>
      <c r="B20" s="11"/>
      <c r="C20" s="17" t="str">
        <f t="shared" si="0"/>
        <v/>
      </c>
      <c r="D20" s="167" t="str">
        <f t="shared" si="1"/>
        <v/>
      </c>
      <c r="E20" s="168" t="str">
        <f t="shared" si="2"/>
        <v/>
      </c>
      <c r="F20" s="168" t="str">
        <f t="shared" si="3"/>
        <v/>
      </c>
      <c r="G20" s="168" t="str">
        <f t="shared" si="4"/>
        <v/>
      </c>
      <c r="H20" s="169" t="str">
        <f t="shared" si="5"/>
        <v/>
      </c>
      <c r="I20" s="132"/>
      <c r="J20" s="132"/>
    </row>
    <row r="21" spans="1:10" ht="13.5" x14ac:dyDescent="0.25">
      <c r="A21" s="11"/>
      <c r="B21" s="11"/>
      <c r="C21" s="17" t="str">
        <f t="shared" si="0"/>
        <v/>
      </c>
      <c r="D21" s="167" t="str">
        <f t="shared" si="1"/>
        <v/>
      </c>
      <c r="E21" s="168" t="str">
        <f t="shared" si="2"/>
        <v/>
      </c>
      <c r="F21" s="168" t="str">
        <f t="shared" si="3"/>
        <v/>
      </c>
      <c r="G21" s="168" t="str">
        <f t="shared" si="4"/>
        <v/>
      </c>
      <c r="H21" s="169" t="str">
        <f t="shared" si="5"/>
        <v/>
      </c>
      <c r="I21" s="132"/>
      <c r="J21" s="132"/>
    </row>
    <row r="22" spans="1:10" ht="13.5" x14ac:dyDescent="0.25">
      <c r="A22" s="11"/>
      <c r="B22" s="11"/>
      <c r="C22" s="17" t="str">
        <f t="shared" si="0"/>
        <v/>
      </c>
      <c r="D22" s="167" t="str">
        <f t="shared" si="1"/>
        <v/>
      </c>
      <c r="E22" s="168" t="str">
        <f t="shared" si="2"/>
        <v/>
      </c>
      <c r="F22" s="168" t="str">
        <f t="shared" si="3"/>
        <v/>
      </c>
      <c r="G22" s="168" t="str">
        <f t="shared" si="4"/>
        <v/>
      </c>
      <c r="H22" s="169" t="str">
        <f t="shared" si="5"/>
        <v/>
      </c>
      <c r="I22" s="132"/>
      <c r="J22" s="132"/>
    </row>
    <row r="23" spans="1:10" ht="13.5" x14ac:dyDescent="0.25">
      <c r="A23" s="11"/>
      <c r="B23" s="11"/>
      <c r="C23" s="17" t="str">
        <f t="shared" si="0"/>
        <v/>
      </c>
      <c r="D23" s="167" t="str">
        <f t="shared" si="1"/>
        <v/>
      </c>
      <c r="E23" s="168" t="str">
        <f t="shared" si="2"/>
        <v/>
      </c>
      <c r="F23" s="168" t="str">
        <f t="shared" si="3"/>
        <v/>
      </c>
      <c r="G23" s="168" t="str">
        <f t="shared" si="4"/>
        <v/>
      </c>
      <c r="H23" s="169" t="str">
        <f t="shared" si="5"/>
        <v/>
      </c>
      <c r="I23" s="132"/>
      <c r="J23" s="132"/>
    </row>
    <row r="24" spans="1:10" ht="13.5" x14ac:dyDescent="0.25">
      <c r="A24" s="11"/>
      <c r="B24" s="11"/>
      <c r="C24" s="17" t="str">
        <f t="shared" si="0"/>
        <v/>
      </c>
      <c r="D24" s="167" t="str">
        <f t="shared" si="1"/>
        <v/>
      </c>
      <c r="E24" s="168" t="str">
        <f t="shared" si="2"/>
        <v/>
      </c>
      <c r="F24" s="168" t="str">
        <f t="shared" si="3"/>
        <v/>
      </c>
      <c r="G24" s="168" t="str">
        <f t="shared" si="4"/>
        <v/>
      </c>
      <c r="H24" s="169" t="str">
        <f t="shared" si="5"/>
        <v/>
      </c>
      <c r="I24" s="132"/>
      <c r="J24" s="132"/>
    </row>
    <row r="25" spans="1:10" ht="13.5" x14ac:dyDescent="0.25">
      <c r="A25" s="11"/>
      <c r="B25" s="11"/>
      <c r="C25" s="17" t="str">
        <f t="shared" si="0"/>
        <v/>
      </c>
      <c r="D25" s="167" t="str">
        <f t="shared" si="1"/>
        <v/>
      </c>
      <c r="E25" s="168" t="str">
        <f t="shared" si="2"/>
        <v/>
      </c>
      <c r="F25" s="168" t="str">
        <f t="shared" si="3"/>
        <v/>
      </c>
      <c r="G25" s="168" t="str">
        <f t="shared" si="4"/>
        <v/>
      </c>
      <c r="H25" s="169" t="str">
        <f t="shared" si="5"/>
        <v/>
      </c>
      <c r="I25" s="132"/>
      <c r="J25" s="132"/>
    </row>
    <row r="26" spans="1:10" ht="13.5" x14ac:dyDescent="0.25">
      <c r="A26" s="11"/>
      <c r="B26" s="11"/>
      <c r="C26" s="17" t="str">
        <f t="shared" si="0"/>
        <v/>
      </c>
      <c r="D26" s="167" t="str">
        <f t="shared" si="1"/>
        <v/>
      </c>
      <c r="E26" s="168" t="str">
        <f t="shared" si="2"/>
        <v/>
      </c>
      <c r="F26" s="168" t="str">
        <f t="shared" si="3"/>
        <v/>
      </c>
      <c r="G26" s="168" t="str">
        <f t="shared" si="4"/>
        <v/>
      </c>
      <c r="H26" s="169" t="str">
        <f t="shared" si="5"/>
        <v/>
      </c>
      <c r="I26" s="132"/>
      <c r="J26" s="132"/>
    </row>
    <row r="27" spans="1:10" ht="13.5" x14ac:dyDescent="0.25">
      <c r="A27" s="11"/>
      <c r="B27" s="11"/>
      <c r="C27" s="17" t="str">
        <f t="shared" si="0"/>
        <v/>
      </c>
      <c r="D27" s="167" t="str">
        <f t="shared" si="1"/>
        <v/>
      </c>
      <c r="E27" s="168" t="str">
        <f t="shared" si="2"/>
        <v/>
      </c>
      <c r="F27" s="168" t="str">
        <f t="shared" si="3"/>
        <v/>
      </c>
      <c r="G27" s="168" t="str">
        <f t="shared" si="4"/>
        <v/>
      </c>
      <c r="H27" s="169" t="str">
        <f t="shared" si="5"/>
        <v/>
      </c>
      <c r="I27" s="132"/>
      <c r="J27" s="132"/>
    </row>
    <row r="28" spans="1:10" ht="13.5" x14ac:dyDescent="0.25">
      <c r="A28" s="11"/>
      <c r="B28" s="11"/>
      <c r="C28" s="17" t="str">
        <f t="shared" si="0"/>
        <v/>
      </c>
      <c r="D28" s="167" t="str">
        <f t="shared" si="1"/>
        <v/>
      </c>
      <c r="E28" s="168" t="str">
        <f t="shared" si="2"/>
        <v/>
      </c>
      <c r="F28" s="168" t="str">
        <f t="shared" si="3"/>
        <v/>
      </c>
      <c r="G28" s="168" t="str">
        <f t="shared" si="4"/>
        <v/>
      </c>
      <c r="H28" s="169" t="str">
        <f t="shared" si="5"/>
        <v/>
      </c>
      <c r="I28" s="132"/>
      <c r="J28" s="132"/>
    </row>
    <row r="29" spans="1:10" ht="13.5" x14ac:dyDescent="0.25">
      <c r="A29" s="11"/>
      <c r="B29" s="11"/>
      <c r="C29" s="17" t="str">
        <f t="shared" si="0"/>
        <v/>
      </c>
      <c r="D29" s="167" t="str">
        <f t="shared" si="1"/>
        <v/>
      </c>
      <c r="E29" s="168" t="str">
        <f t="shared" si="2"/>
        <v/>
      </c>
      <c r="F29" s="168" t="str">
        <f t="shared" si="3"/>
        <v/>
      </c>
      <c r="G29" s="168" t="str">
        <f t="shared" si="4"/>
        <v/>
      </c>
      <c r="H29" s="169" t="str">
        <f t="shared" si="5"/>
        <v/>
      </c>
      <c r="I29" s="132"/>
      <c r="J29" s="132"/>
    </row>
    <row r="30" spans="1:10" ht="13.5" x14ac:dyDescent="0.25">
      <c r="A30" s="11"/>
      <c r="B30" s="11"/>
      <c r="C30" s="17" t="str">
        <f t="shared" si="0"/>
        <v/>
      </c>
      <c r="D30" s="167" t="str">
        <f t="shared" si="1"/>
        <v/>
      </c>
      <c r="E30" s="168" t="str">
        <f t="shared" si="2"/>
        <v/>
      </c>
      <c r="F30" s="168" t="str">
        <f t="shared" si="3"/>
        <v/>
      </c>
      <c r="G30" s="168" t="str">
        <f t="shared" si="4"/>
        <v/>
      </c>
      <c r="H30" s="169" t="str">
        <f t="shared" si="5"/>
        <v/>
      </c>
      <c r="I30" s="132"/>
      <c r="J30" s="132"/>
    </row>
    <row r="31" spans="1:10" ht="13.5" x14ac:dyDescent="0.25">
      <c r="A31" s="11"/>
      <c r="B31" s="11"/>
      <c r="C31" s="17" t="str">
        <f t="shared" si="0"/>
        <v/>
      </c>
      <c r="D31" s="167" t="str">
        <f t="shared" si="1"/>
        <v/>
      </c>
      <c r="E31" s="168" t="str">
        <f t="shared" si="2"/>
        <v/>
      </c>
      <c r="F31" s="168" t="str">
        <f t="shared" si="3"/>
        <v/>
      </c>
      <c r="G31" s="168" t="str">
        <f t="shared" si="4"/>
        <v/>
      </c>
      <c r="H31" s="169" t="str">
        <f t="shared" si="5"/>
        <v/>
      </c>
      <c r="I31" s="132"/>
      <c r="J31" s="132"/>
    </row>
    <row r="32" spans="1:10" ht="13.5" x14ac:dyDescent="0.25">
      <c r="A32" s="11"/>
      <c r="B32" s="11"/>
      <c r="C32" s="17" t="str">
        <f t="shared" si="0"/>
        <v/>
      </c>
      <c r="D32" s="167" t="str">
        <f t="shared" si="1"/>
        <v/>
      </c>
      <c r="E32" s="168" t="str">
        <f t="shared" si="2"/>
        <v/>
      </c>
      <c r="F32" s="168" t="str">
        <f t="shared" si="3"/>
        <v/>
      </c>
      <c r="G32" s="168" t="str">
        <f t="shared" si="4"/>
        <v/>
      </c>
      <c r="H32" s="169" t="str">
        <f t="shared" si="5"/>
        <v/>
      </c>
      <c r="I32" s="132"/>
      <c r="J32" s="132"/>
    </row>
    <row r="33" spans="1:10" ht="13.5" x14ac:dyDescent="0.25">
      <c r="A33" s="11"/>
      <c r="B33" s="11"/>
      <c r="C33" s="17" t="str">
        <f t="shared" si="0"/>
        <v/>
      </c>
      <c r="D33" s="167" t="str">
        <f t="shared" si="1"/>
        <v/>
      </c>
      <c r="E33" s="168" t="str">
        <f t="shared" si="2"/>
        <v/>
      </c>
      <c r="F33" s="168" t="str">
        <f t="shared" si="3"/>
        <v/>
      </c>
      <c r="G33" s="168" t="str">
        <f t="shared" si="4"/>
        <v/>
      </c>
      <c r="H33" s="169" t="str">
        <f t="shared" si="5"/>
        <v/>
      </c>
      <c r="I33" s="132"/>
      <c r="J33" s="132"/>
    </row>
    <row r="34" spans="1:10" ht="13.5" x14ac:dyDescent="0.25">
      <c r="A34" s="13"/>
      <c r="B34" s="13"/>
      <c r="C34" s="183" t="str">
        <f t="shared" si="0"/>
        <v/>
      </c>
      <c r="D34" s="170" t="str">
        <f t="shared" si="1"/>
        <v/>
      </c>
      <c r="E34" s="171" t="str">
        <f t="shared" si="2"/>
        <v/>
      </c>
      <c r="F34" s="171" t="str">
        <f t="shared" si="3"/>
        <v/>
      </c>
      <c r="G34" s="171" t="str">
        <f t="shared" si="4"/>
        <v/>
      </c>
      <c r="H34" s="172" t="str">
        <f t="shared" si="5"/>
        <v/>
      </c>
      <c r="I34" s="134"/>
      <c r="J34" s="134"/>
    </row>
  </sheetData>
  <mergeCells count="2">
    <mergeCell ref="A3:H3"/>
    <mergeCell ref="I3:J3"/>
  </mergeCell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landscape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1"/>
  <sheetViews>
    <sheetView tabSelected="1" zoomScale="120" zoomScaleNormal="120" workbookViewId="0">
      <pane ySplit="4" topLeftCell="A5" activePane="bottomLeft" state="frozen"/>
      <selection sqref="A1:H1"/>
      <selection pane="bottomLeft" activeCell="O16" sqref="O16"/>
    </sheetView>
  </sheetViews>
  <sheetFormatPr baseColWidth="10" defaultColWidth="11.42578125" defaultRowHeight="11.25" x14ac:dyDescent="0.2"/>
  <cols>
    <col min="1" max="1" width="5" style="14" bestFit="1" customWidth="1"/>
    <col min="2" max="2" width="5" style="14" customWidth="1"/>
    <col min="3" max="3" width="5.42578125" style="14" bestFit="1" customWidth="1"/>
    <col min="4" max="4" width="5.140625" style="15" bestFit="1" customWidth="1"/>
    <col min="5" max="5" width="20.7109375" style="16" customWidth="1"/>
    <col min="6" max="6" width="8.7109375" style="16" customWidth="1"/>
    <col min="7" max="7" width="20.7109375" style="16" customWidth="1"/>
    <col min="8" max="8" width="8.7109375" style="16" customWidth="1"/>
    <col min="9" max="9" width="20.7109375" style="16" customWidth="1"/>
    <col min="10" max="11" width="9.5703125" style="24" customWidth="1"/>
    <col min="12" max="12" width="11.5703125" style="24" bestFit="1" customWidth="1"/>
    <col min="13" max="16384" width="11.42578125" style="3"/>
  </cols>
  <sheetData>
    <row r="1" spans="1:12" ht="12" x14ac:dyDescent="0.2">
      <c r="A1" s="39" t="str">
        <f>Stammdaten!A20</f>
        <v>THS Wettkampf (VPS Langen / HSVRM / Kreisgruppe 4) am: 12.09.2021</v>
      </c>
      <c r="B1" s="39"/>
    </row>
    <row r="2" spans="1:12" ht="12" x14ac:dyDescent="0.2">
      <c r="A2" s="57" t="str">
        <f>Stammdaten!A21</f>
        <v xml:space="preserve">PL: Stefan Baumann LR THS: Ingeborg Klingeberger Elke Herdel  </v>
      </c>
      <c r="B2" s="104"/>
    </row>
    <row r="3" spans="1:12" x14ac:dyDescent="0.2">
      <c r="A3" s="239" t="str">
        <f>"GELÄNDELAUF (Anzahl: "&amp;COUNT(A5:A31)&amp;")"</f>
        <v>GELÄNDELAUF (Anzahl: 20)</v>
      </c>
      <c r="B3" s="240"/>
      <c r="C3" s="240"/>
      <c r="D3" s="240"/>
      <c r="E3" s="240"/>
      <c r="F3" s="240"/>
      <c r="G3" s="240"/>
      <c r="H3" s="240"/>
      <c r="I3" s="240"/>
      <c r="J3" s="241" t="s">
        <v>66</v>
      </c>
      <c r="K3" s="242"/>
      <c r="L3" s="92" t="s">
        <v>26</v>
      </c>
    </row>
    <row r="4" spans="1:12" ht="12.75" x14ac:dyDescent="0.25">
      <c r="A4" s="1" t="s">
        <v>11</v>
      </c>
      <c r="B4" s="1" t="s">
        <v>85</v>
      </c>
      <c r="C4" s="2" t="s">
        <v>13</v>
      </c>
      <c r="D4" s="2" t="s">
        <v>25</v>
      </c>
      <c r="E4" s="163" t="s">
        <v>111</v>
      </c>
      <c r="F4" s="163" t="s">
        <v>108</v>
      </c>
      <c r="G4" s="163" t="s">
        <v>3</v>
      </c>
      <c r="H4" s="163" t="s">
        <v>109</v>
      </c>
      <c r="I4" s="163" t="s">
        <v>110</v>
      </c>
      <c r="J4" s="25" t="s">
        <v>67</v>
      </c>
      <c r="K4" s="25" t="s">
        <v>68</v>
      </c>
      <c r="L4" s="25" t="s">
        <v>10</v>
      </c>
    </row>
    <row r="5" spans="1:12" ht="13.5" x14ac:dyDescent="0.25">
      <c r="A5" s="10">
        <v>2</v>
      </c>
      <c r="B5" s="10">
        <v>1</v>
      </c>
      <c r="C5" s="12" t="str">
        <f>IF(A5="","",VLOOKUP(A5,Matrix,3,FALSE))</f>
        <v>19w</v>
      </c>
      <c r="D5" s="217"/>
      <c r="E5" s="164" t="str">
        <f>IF(A5="","",VLOOKUP(A5,Matrix,12,FALSE))</f>
        <v>Jenny Neumann</v>
      </c>
      <c r="F5" s="165">
        <f>IF(A5="","",VLOOKUP(A5,Matrix,8,FALSE))</f>
        <v>22553</v>
      </c>
      <c r="G5" s="165" t="str">
        <f>IF(A5="","",VLOOKUP(A5,Matrix,9,FALSE))</f>
        <v>Peaches II</v>
      </c>
      <c r="H5" s="165" t="str">
        <f>IF(A5="","",VLOOKUP(A5,Matrix,10,FALSE))</f>
        <v>K/008182</v>
      </c>
      <c r="I5" s="166" t="str">
        <f>IF(A5="","",VLOOKUP(A5,Matrix,6,FALSE)&amp;" / "&amp;VLOOKUP(A5,Matrix,7,FALSE))</f>
        <v>HSVRM / RSGV Da-Arheiligen</v>
      </c>
      <c r="J5" s="129">
        <v>0</v>
      </c>
      <c r="K5" s="129">
        <v>0</v>
      </c>
      <c r="L5" s="130">
        <v>0.19363425925925926</v>
      </c>
    </row>
    <row r="6" spans="1:12" ht="13.5" x14ac:dyDescent="0.25">
      <c r="A6" s="11">
        <v>1</v>
      </c>
      <c r="B6" s="11">
        <v>1</v>
      </c>
      <c r="C6" s="17" t="str">
        <f>IF(A6="","",VLOOKUP(A6,Matrix,3,FALSE))</f>
        <v>19w</v>
      </c>
      <c r="D6" s="117"/>
      <c r="E6" s="167" t="str">
        <f>IF(A6="","",VLOOKUP(A6,Matrix,12,FALSE))</f>
        <v>Jennifer Rhein</v>
      </c>
      <c r="F6" s="168">
        <f>IF(A6="","",VLOOKUP(A6,Matrix,8,FALSE))</f>
        <v>33239</v>
      </c>
      <c r="G6" s="168" t="str">
        <f>IF(A6="","",VLOOKUP(A6,Matrix,9,FALSE))</f>
        <v>Danca</v>
      </c>
      <c r="H6" s="168" t="str">
        <f>IF(A6="","",VLOOKUP(A6,Matrix,10,FALSE))</f>
        <v>K/006570</v>
      </c>
      <c r="I6" s="169" t="str">
        <f>IF(A6="","",VLOOKUP(A6,Matrix,6,FALSE)&amp;" / "&amp;VLOOKUP(A6,Matrix,7,FALSE))</f>
        <v>HSVRM / VDH Seeheim</v>
      </c>
      <c r="J6" s="131">
        <v>0</v>
      </c>
      <c r="K6" s="131">
        <v>0.20023148148148148</v>
      </c>
      <c r="L6" s="132">
        <f>K6-J6</f>
        <v>0.20023148148148148</v>
      </c>
    </row>
    <row r="7" spans="1:12" ht="13.5" x14ac:dyDescent="0.25">
      <c r="A7" s="11">
        <v>3</v>
      </c>
      <c r="B7" s="11">
        <v>1</v>
      </c>
      <c r="C7" s="17" t="str">
        <f t="shared" ref="C7:C33" si="0">IF(A7="","",VLOOKUP(A7,Matrix,3,FALSE))</f>
        <v>35w</v>
      </c>
      <c r="D7" s="112"/>
      <c r="E7" s="167" t="str">
        <f t="shared" ref="E7:E33" si="1">IF(A7="","",VLOOKUP(A7,Matrix,12,FALSE))</f>
        <v>Anna Hammel</v>
      </c>
      <c r="F7" s="168">
        <f t="shared" ref="F7:F33" si="2">IF(A7="","",VLOOKUP(A7,Matrix,8,FALSE))</f>
        <v>885</v>
      </c>
      <c r="G7" s="168" t="str">
        <f t="shared" ref="G7:G33" si="3">IF(A7="","",VLOOKUP(A7,Matrix,9,FALSE))</f>
        <v>Spirit of cochise Eddie the Eagle</v>
      </c>
      <c r="H7" s="168" t="str">
        <f t="shared" ref="H7:H33" si="4">IF(A7="","",VLOOKUP(A7,Matrix,10,FALSE))</f>
        <v>K/ 002959</v>
      </c>
      <c r="I7" s="169" t="str">
        <f t="shared" ref="I7:I33" si="5">IF(A7="","",VLOOKUP(A7,Matrix,6,FALSE)&amp;" / "&amp;VLOOKUP(A7,Matrix,7,FALSE))</f>
        <v>HSVRM / PSV Bergen-Enkheim</v>
      </c>
      <c r="J7" s="131">
        <v>0</v>
      </c>
      <c r="K7" s="131">
        <v>0</v>
      </c>
      <c r="L7" s="132">
        <v>0.14950231481481482</v>
      </c>
    </row>
    <row r="8" spans="1:12" ht="13.5" x14ac:dyDescent="0.25">
      <c r="A8" s="11">
        <v>4</v>
      </c>
      <c r="B8" s="11">
        <v>1</v>
      </c>
      <c r="C8" s="17" t="str">
        <f t="shared" si="0"/>
        <v>35m</v>
      </c>
      <c r="D8" s="112"/>
      <c r="E8" s="167" t="str">
        <f t="shared" si="1"/>
        <v>Lorenz Zabel</v>
      </c>
      <c r="F8" s="168">
        <f t="shared" si="2"/>
        <v>41234</v>
      </c>
      <c r="G8" s="168" t="str">
        <f t="shared" si="3"/>
        <v>Mika</v>
      </c>
      <c r="H8" s="168" t="str">
        <f t="shared" si="4"/>
        <v>K/006365</v>
      </c>
      <c r="I8" s="169" t="str">
        <f t="shared" si="5"/>
        <v>HSVRM / SGV Köppern</v>
      </c>
      <c r="J8" s="131">
        <v>0</v>
      </c>
      <c r="K8" s="131">
        <v>0</v>
      </c>
      <c r="L8" s="132">
        <v>0.14769675925925926</v>
      </c>
    </row>
    <row r="9" spans="1:12" ht="13.5" x14ac:dyDescent="0.25">
      <c r="A9" s="11">
        <v>5</v>
      </c>
      <c r="B9" s="11">
        <v>1</v>
      </c>
      <c r="C9" s="17" t="str">
        <f t="shared" si="0"/>
        <v>50w</v>
      </c>
      <c r="D9" s="112"/>
      <c r="E9" s="167" t="str">
        <f t="shared" si="1"/>
        <v>Manuela  Etzrodt</v>
      </c>
      <c r="F9" s="168">
        <f t="shared" si="2"/>
        <v>38941</v>
      </c>
      <c r="G9" s="168" t="str">
        <f t="shared" si="3"/>
        <v>Naro</v>
      </c>
      <c r="H9" s="168" t="str">
        <f t="shared" si="4"/>
        <v>K/006569</v>
      </c>
      <c r="I9" s="169" t="str">
        <f t="shared" si="5"/>
        <v>HSVRM / PSV Bergen-Enkheim</v>
      </c>
      <c r="J9" s="131">
        <v>0</v>
      </c>
      <c r="K9" s="131">
        <v>0</v>
      </c>
      <c r="L9" s="132">
        <v>0.20156250000000001</v>
      </c>
    </row>
    <row r="10" spans="1:12" ht="13.5" x14ac:dyDescent="0.25">
      <c r="A10" s="11"/>
      <c r="B10" s="11"/>
      <c r="C10" s="17" t="str">
        <f t="shared" si="0"/>
        <v/>
      </c>
      <c r="D10" s="112"/>
      <c r="E10" s="167" t="str">
        <f t="shared" si="1"/>
        <v/>
      </c>
      <c r="F10" s="168" t="str">
        <f t="shared" si="2"/>
        <v/>
      </c>
      <c r="G10" s="168" t="str">
        <f t="shared" si="3"/>
        <v/>
      </c>
      <c r="H10" s="168" t="str">
        <f t="shared" si="4"/>
        <v/>
      </c>
      <c r="I10" s="169" t="str">
        <f t="shared" si="5"/>
        <v/>
      </c>
      <c r="J10" s="131">
        <v>0</v>
      </c>
      <c r="K10" s="131">
        <v>0</v>
      </c>
      <c r="L10" s="132">
        <f t="shared" ref="L10:L30" si="6">K10-J10</f>
        <v>0</v>
      </c>
    </row>
    <row r="11" spans="1:12" ht="13.5" x14ac:dyDescent="0.25">
      <c r="A11" s="11">
        <v>11</v>
      </c>
      <c r="B11" s="11">
        <v>2</v>
      </c>
      <c r="C11" s="17" t="str">
        <f t="shared" ref="C11:C24" si="7">IF(A11="","",VLOOKUP(A11,Matrix,3,FALSE))</f>
        <v>15w</v>
      </c>
      <c r="D11" s="112"/>
      <c r="E11" s="167" t="str">
        <f t="shared" ref="E11:E24" si="8">IF(A11="","",VLOOKUP(A11,Matrix,12,FALSE))</f>
        <v>Sofie Schlimmer</v>
      </c>
      <c r="F11" s="168">
        <f t="shared" ref="F11:F24" si="9">IF(A11="","",VLOOKUP(A11,Matrix,8,FALSE))</f>
        <v>41250</v>
      </c>
      <c r="G11" s="168" t="str">
        <f t="shared" ref="G11:G22" si="10">IF(A11="","",VLOOKUP(A11,Matrix,9,FALSE))</f>
        <v>Emma</v>
      </c>
      <c r="H11" s="168" t="str">
        <f t="shared" ref="H11:H24" si="11">IF(A11="","",VLOOKUP(A11,Matrix,10,FALSE))</f>
        <v>K/007985</v>
      </c>
      <c r="I11" s="169" t="str">
        <f t="shared" ref="I11:I24" si="12">IF(A11="","",VLOOKUP(A11,Matrix,6,FALSE)&amp;" / "&amp;VLOOKUP(A11,Matrix,7,FALSE))</f>
        <v>HSVRM / VDH Seeheim</v>
      </c>
      <c r="J11" s="131">
        <v>0</v>
      </c>
      <c r="K11" s="131">
        <v>0</v>
      </c>
      <c r="L11" s="132">
        <v>0.31108796296296298</v>
      </c>
    </row>
    <row r="12" spans="1:12" ht="13.5" x14ac:dyDescent="0.25">
      <c r="A12" s="11">
        <v>7</v>
      </c>
      <c r="B12" s="11">
        <v>2</v>
      </c>
      <c r="C12" s="17" t="str">
        <f t="shared" si="7"/>
        <v>19m</v>
      </c>
      <c r="D12" s="112"/>
      <c r="E12" s="167" t="str">
        <f t="shared" si="8"/>
        <v>André Spamer</v>
      </c>
      <c r="F12" s="168">
        <f t="shared" si="9"/>
        <v>32213</v>
      </c>
      <c r="G12" s="168" t="str">
        <f t="shared" si="10"/>
        <v>Midnight</v>
      </c>
      <c r="H12" s="168" t="str">
        <f t="shared" si="11"/>
        <v>K/007751</v>
      </c>
      <c r="I12" s="169" t="str">
        <f t="shared" si="12"/>
        <v>HSVRM / VPS Neu-Isenbueg</v>
      </c>
      <c r="J12" s="131">
        <v>0</v>
      </c>
      <c r="K12" s="131">
        <v>0</v>
      </c>
      <c r="L12" s="132">
        <v>0.27956018518518516</v>
      </c>
    </row>
    <row r="13" spans="1:12" ht="13.5" x14ac:dyDescent="0.25">
      <c r="A13" s="11">
        <v>15</v>
      </c>
      <c r="B13" s="11">
        <v>2</v>
      </c>
      <c r="C13" s="17" t="str">
        <f t="shared" si="7"/>
        <v>19w</v>
      </c>
      <c r="D13" s="112"/>
      <c r="E13" s="167" t="str">
        <f t="shared" si="8"/>
        <v>Ricarda Gund</v>
      </c>
      <c r="F13" s="168">
        <f t="shared" si="9"/>
        <v>26314</v>
      </c>
      <c r="G13" s="168" t="str">
        <f t="shared" si="10"/>
        <v>Diesel</v>
      </c>
      <c r="H13" s="168" t="str">
        <f t="shared" si="11"/>
        <v>K/008689</v>
      </c>
      <c r="I13" s="169" t="str">
        <f t="shared" si="12"/>
        <v>HSVRM / SGV Köppern</v>
      </c>
      <c r="J13" s="131">
        <v>0</v>
      </c>
      <c r="K13" s="131">
        <v>0</v>
      </c>
      <c r="L13" s="132">
        <v>0.27542824074074074</v>
      </c>
    </row>
    <row r="14" spans="1:12" ht="13.5" x14ac:dyDescent="0.25">
      <c r="A14" s="11">
        <v>14</v>
      </c>
      <c r="B14" s="11">
        <v>2</v>
      </c>
      <c r="C14" s="17" t="str">
        <f t="shared" si="7"/>
        <v>19w</v>
      </c>
      <c r="D14" s="112"/>
      <c r="E14" s="167" t="str">
        <f t="shared" si="8"/>
        <v>Antonia Reuther</v>
      </c>
      <c r="F14" s="168">
        <f t="shared" si="9"/>
        <v>41382</v>
      </c>
      <c r="G14" s="168" t="str">
        <f t="shared" si="10"/>
        <v>Benji</v>
      </c>
      <c r="H14" s="168" t="str">
        <f t="shared" si="11"/>
        <v>K/008117</v>
      </c>
      <c r="I14" s="169" t="str">
        <f t="shared" si="12"/>
        <v>HSVRM / PSV Bergen-Enkheim</v>
      </c>
      <c r="J14" s="131">
        <v>0</v>
      </c>
      <c r="K14" s="131">
        <v>0</v>
      </c>
      <c r="L14" s="132">
        <v>0.3564930555555556</v>
      </c>
    </row>
    <row r="15" spans="1:12" ht="13.5" x14ac:dyDescent="0.25">
      <c r="A15" s="11">
        <v>20</v>
      </c>
      <c r="B15" s="11">
        <v>2</v>
      </c>
      <c r="C15" s="17" t="str">
        <f t="shared" si="7"/>
        <v>19w</v>
      </c>
      <c r="D15" s="112"/>
      <c r="E15" s="167" t="str">
        <f t="shared" si="8"/>
        <v>Jennifer Rhein</v>
      </c>
      <c r="F15" s="168">
        <f t="shared" si="9"/>
        <v>33239</v>
      </c>
      <c r="G15" s="168" t="str">
        <f t="shared" si="10"/>
        <v>Luna</v>
      </c>
      <c r="H15" s="168" t="str">
        <f t="shared" si="11"/>
        <v>K/007984</v>
      </c>
      <c r="I15" s="169" t="str">
        <f t="shared" si="12"/>
        <v>HSVRM / VDH Seeheim</v>
      </c>
      <c r="J15" s="131">
        <v>0</v>
      </c>
      <c r="K15" s="131">
        <v>0</v>
      </c>
      <c r="L15" s="132">
        <v>0.37540509259259264</v>
      </c>
    </row>
    <row r="16" spans="1:12" ht="13.5" x14ac:dyDescent="0.25">
      <c r="A16" s="11">
        <v>12</v>
      </c>
      <c r="B16" s="11">
        <v>2</v>
      </c>
      <c r="C16" s="17" t="str">
        <f t="shared" si="7"/>
        <v>19w</v>
      </c>
      <c r="D16" s="112"/>
      <c r="E16" s="167" t="str">
        <f t="shared" si="8"/>
        <v>Mareile Durth</v>
      </c>
      <c r="F16" s="168">
        <f t="shared" si="9"/>
        <v>41761</v>
      </c>
      <c r="G16" s="168" t="str">
        <f t="shared" si="10"/>
        <v>Betty</v>
      </c>
      <c r="H16" s="168" t="str">
        <f t="shared" si="11"/>
        <v>K/008125</v>
      </c>
      <c r="I16" s="169" t="str">
        <f t="shared" si="12"/>
        <v>HSVRM / PSV Bergen-Enkheim</v>
      </c>
      <c r="J16" s="131">
        <v>0</v>
      </c>
      <c r="K16" s="131">
        <v>0</v>
      </c>
      <c r="L16" s="132">
        <v>0.40575231481481483</v>
      </c>
    </row>
    <row r="17" spans="1:12" ht="13.5" x14ac:dyDescent="0.25">
      <c r="A17" s="11">
        <v>13</v>
      </c>
      <c r="B17" s="11">
        <v>2</v>
      </c>
      <c r="C17" s="17" t="str">
        <f t="shared" si="7"/>
        <v>19w</v>
      </c>
      <c r="D17" s="112"/>
      <c r="E17" s="167" t="str">
        <f t="shared" si="8"/>
        <v>Alexandra Juhre</v>
      </c>
      <c r="F17" s="168">
        <f t="shared" si="9"/>
        <v>41245</v>
      </c>
      <c r="G17" s="168" t="str">
        <f t="shared" si="10"/>
        <v>Coming soon Champion Justness</v>
      </c>
      <c r="H17" s="168" t="str">
        <f t="shared" si="11"/>
        <v>K/008178</v>
      </c>
      <c r="I17" s="169" t="str">
        <f t="shared" si="12"/>
        <v>HSVRM / VDH Seeheim</v>
      </c>
      <c r="J17" s="131">
        <v>0</v>
      </c>
      <c r="K17" s="131">
        <v>0</v>
      </c>
      <c r="L17" s="132">
        <v>0.43134259259259261</v>
      </c>
    </row>
    <row r="18" spans="1:12" ht="13.5" x14ac:dyDescent="0.25">
      <c r="A18" s="11">
        <v>38</v>
      </c>
      <c r="B18" s="11">
        <v>2</v>
      </c>
      <c r="C18" s="17" t="str">
        <f t="shared" si="7"/>
        <v>19w</v>
      </c>
      <c r="D18" s="112"/>
      <c r="E18" s="167" t="str">
        <f t="shared" si="8"/>
        <v>Anja Weise</v>
      </c>
      <c r="F18" s="168">
        <f t="shared" si="9"/>
        <v>41268</v>
      </c>
      <c r="G18" s="168" t="str">
        <f t="shared" si="10"/>
        <v>Hannibal</v>
      </c>
      <c r="H18" s="168" t="str">
        <f t="shared" si="11"/>
        <v>K/009111</v>
      </c>
      <c r="I18" s="169" t="str">
        <f t="shared" si="12"/>
        <v>HSVRM / VPS Langen</v>
      </c>
      <c r="J18" s="131">
        <v>0</v>
      </c>
      <c r="K18" s="131">
        <v>0</v>
      </c>
      <c r="L18" s="132">
        <v>0.46077546296296296</v>
      </c>
    </row>
    <row r="19" spans="1:12" ht="13.5" x14ac:dyDescent="0.25">
      <c r="A19" s="11">
        <v>9</v>
      </c>
      <c r="B19" s="11">
        <v>2</v>
      </c>
      <c r="C19" s="17" t="str">
        <f t="shared" si="7"/>
        <v>35m</v>
      </c>
      <c r="D19" s="112"/>
      <c r="E19" s="167" t="str">
        <f t="shared" si="8"/>
        <v>Lorenz Zabel</v>
      </c>
      <c r="F19" s="168">
        <f t="shared" si="9"/>
        <v>41234</v>
      </c>
      <c r="G19" s="168" t="str">
        <f t="shared" si="10"/>
        <v>Mika</v>
      </c>
      <c r="H19" s="168" t="str">
        <f t="shared" si="11"/>
        <v>K/006365</v>
      </c>
      <c r="I19" s="169" t="str">
        <f t="shared" si="12"/>
        <v>HSVRM / SGV Köppern</v>
      </c>
      <c r="J19" s="131">
        <v>0</v>
      </c>
      <c r="K19" s="131">
        <v>0</v>
      </c>
      <c r="L19" s="132">
        <v>0.29090277777777779</v>
      </c>
    </row>
    <row r="20" spans="1:12" ht="13.5" x14ac:dyDescent="0.25">
      <c r="A20" s="11">
        <v>8</v>
      </c>
      <c r="B20" s="11">
        <v>2</v>
      </c>
      <c r="C20" s="17" t="str">
        <f t="shared" si="7"/>
        <v>35m</v>
      </c>
      <c r="D20" s="112"/>
      <c r="E20" s="167" t="str">
        <f t="shared" si="8"/>
        <v>Thorsten Pfeifen</v>
      </c>
      <c r="F20" s="168">
        <f t="shared" si="9"/>
        <v>21500735</v>
      </c>
      <c r="G20" s="168" t="str">
        <f t="shared" si="10"/>
        <v>Sheeps Shadow Full Speed Frida</v>
      </c>
      <c r="H20" s="168" t="str">
        <f t="shared" si="11"/>
        <v>K-16/928</v>
      </c>
      <c r="I20" s="169" t="str">
        <f t="shared" si="12"/>
        <v>SWHV / VDH LU-Oppau-Edigheim</v>
      </c>
      <c r="J20" s="131">
        <v>0</v>
      </c>
      <c r="K20" s="131">
        <v>0</v>
      </c>
      <c r="L20" s="132">
        <v>0.29638888888888887</v>
      </c>
    </row>
    <row r="21" spans="1:12" ht="13.5" x14ac:dyDescent="0.25">
      <c r="A21" s="11">
        <v>16</v>
      </c>
      <c r="B21" s="11">
        <v>2</v>
      </c>
      <c r="C21" s="17" t="str">
        <f t="shared" si="7"/>
        <v>35w</v>
      </c>
      <c r="D21" s="112"/>
      <c r="E21" s="167" t="str">
        <f t="shared" si="8"/>
        <v>Yvonne Hohl</v>
      </c>
      <c r="F21" s="168">
        <f t="shared" si="9"/>
        <v>9268</v>
      </c>
      <c r="G21" s="168" t="str">
        <f t="shared" si="10"/>
        <v>Damon</v>
      </c>
      <c r="H21" s="168" t="str">
        <f t="shared" si="11"/>
        <v>K/005657</v>
      </c>
      <c r="I21" s="169" t="str">
        <f t="shared" si="12"/>
        <v>HSVRM / SGV Köppern</v>
      </c>
      <c r="J21" s="131">
        <v>0</v>
      </c>
      <c r="K21" s="131">
        <v>0</v>
      </c>
      <c r="L21" s="132">
        <v>0.32215277777777779</v>
      </c>
    </row>
    <row r="22" spans="1:12" ht="13.5" x14ac:dyDescent="0.25">
      <c r="A22" s="11">
        <v>18</v>
      </c>
      <c r="B22" s="11">
        <v>2</v>
      </c>
      <c r="C22" s="17" t="str">
        <f t="shared" si="7"/>
        <v>35w</v>
      </c>
      <c r="D22" s="112"/>
      <c r="E22" s="167" t="str">
        <f t="shared" si="8"/>
        <v>Antonia Kraus</v>
      </c>
      <c r="F22" s="168">
        <f t="shared" si="9"/>
        <v>911</v>
      </c>
      <c r="G22" s="168" t="str">
        <f t="shared" si="10"/>
        <v>Akela</v>
      </c>
      <c r="H22" s="168" t="str">
        <f t="shared" si="11"/>
        <v>K/005165</v>
      </c>
      <c r="I22" s="169" t="str">
        <f t="shared" si="12"/>
        <v>HSVRM / PSV Bergen-Enkheim</v>
      </c>
      <c r="J22" s="131">
        <v>0</v>
      </c>
      <c r="K22" s="131">
        <v>0</v>
      </c>
      <c r="L22" s="132">
        <v>0.40313657407407405</v>
      </c>
    </row>
    <row r="23" spans="1:12" ht="13.5" x14ac:dyDescent="0.25">
      <c r="A23" s="11">
        <v>19</v>
      </c>
      <c r="B23" s="11">
        <v>2</v>
      </c>
      <c r="C23" s="17" t="str">
        <f t="shared" si="7"/>
        <v>50w</v>
      </c>
      <c r="D23" s="112"/>
      <c r="E23" s="167" t="str">
        <f t="shared" si="8"/>
        <v>Manuela  Etzrodt</v>
      </c>
      <c r="F23" s="168">
        <f t="shared" si="9"/>
        <v>38941</v>
      </c>
      <c r="G23" s="168" t="s">
        <v>344</v>
      </c>
      <c r="H23" s="168" t="str">
        <f t="shared" si="11"/>
        <v>K/008998</v>
      </c>
      <c r="I23" s="169" t="str">
        <f t="shared" si="12"/>
        <v>HSVRM / PSV Bergen-Enkheim</v>
      </c>
      <c r="J23" s="131">
        <v>0</v>
      </c>
      <c r="K23" s="131">
        <v>0</v>
      </c>
      <c r="L23" s="132">
        <v>0.32748842592592592</v>
      </c>
    </row>
    <row r="24" spans="1:12" ht="13.5" x14ac:dyDescent="0.25">
      <c r="A24" s="11">
        <v>10</v>
      </c>
      <c r="B24" s="11">
        <v>2</v>
      </c>
      <c r="C24" s="17" t="str">
        <f t="shared" si="7"/>
        <v>61m</v>
      </c>
      <c r="D24" s="112"/>
      <c r="E24" s="167" t="str">
        <f t="shared" si="8"/>
        <v>Albert Spamer</v>
      </c>
      <c r="F24" s="168">
        <f t="shared" si="9"/>
        <v>25560</v>
      </c>
      <c r="G24" s="168" t="str">
        <f>IF(A24="","",VLOOKUP(A24,Matrix,9,FALSE))</f>
        <v>Snorre</v>
      </c>
      <c r="H24" s="168" t="str">
        <f t="shared" si="11"/>
        <v>K/006534</v>
      </c>
      <c r="I24" s="169" t="str">
        <f t="shared" si="12"/>
        <v>HSVRM / VPS Neu-Isenbueg</v>
      </c>
      <c r="J24" s="131">
        <v>0</v>
      </c>
      <c r="K24" s="131">
        <v>0</v>
      </c>
      <c r="L24" s="132">
        <v>0.27361111111111108</v>
      </c>
    </row>
    <row r="25" spans="1:12" ht="13.5" x14ac:dyDescent="0.25">
      <c r="A25" s="11"/>
      <c r="B25" s="11"/>
      <c r="C25" s="17" t="str">
        <f t="shared" si="0"/>
        <v/>
      </c>
      <c r="D25" s="112"/>
      <c r="E25" s="167" t="str">
        <f t="shared" si="1"/>
        <v/>
      </c>
      <c r="F25" s="168" t="str">
        <f t="shared" si="2"/>
        <v/>
      </c>
      <c r="G25" s="168" t="str">
        <f t="shared" si="3"/>
        <v/>
      </c>
      <c r="H25" s="168" t="str">
        <f t="shared" si="4"/>
        <v/>
      </c>
      <c r="I25" s="169" t="str">
        <f t="shared" si="5"/>
        <v/>
      </c>
      <c r="J25" s="131">
        <v>0</v>
      </c>
      <c r="K25" s="131">
        <v>0</v>
      </c>
      <c r="L25" s="132">
        <f t="shared" si="6"/>
        <v>0</v>
      </c>
    </row>
    <row r="26" spans="1:12" ht="13.5" x14ac:dyDescent="0.25">
      <c r="A26" s="11">
        <v>21</v>
      </c>
      <c r="B26" s="11">
        <v>5</v>
      </c>
      <c r="C26" s="17" t="str">
        <f t="shared" ref="C26" si="13">IF(A26="","",VLOOKUP(A26,Matrix,3,FALSE))</f>
        <v>35w</v>
      </c>
      <c r="D26" s="112"/>
      <c r="E26" s="167" t="str">
        <f t="shared" ref="E26" si="14">IF(A26="","",VLOOKUP(A26,Matrix,12,FALSE))</f>
        <v>Ilonka Hoffmann</v>
      </c>
      <c r="F26" s="168">
        <f t="shared" ref="F26" si="15">IF(A26="","",VLOOKUP(A26,Matrix,8,FALSE))</f>
        <v>35989</v>
      </c>
      <c r="G26" s="168" t="str">
        <f t="shared" ref="G26" si="16">IF(A26="","",VLOOKUP(A26,Matrix,9,FALSE))</f>
        <v>Amor</v>
      </c>
      <c r="H26" s="168" t="str">
        <f t="shared" ref="H26" si="17">IF(A26="","",VLOOKUP(A26,Matrix,10,FALSE))</f>
        <v>K/006362</v>
      </c>
      <c r="I26" s="169" t="str">
        <f t="shared" ref="I26" si="18">IF(A26="","",VLOOKUP(A26,Matrix,6,FALSE)&amp;" / "&amp;VLOOKUP(A26,Matrix,7,FALSE))</f>
        <v>HSVRM / SGV Köppern</v>
      </c>
      <c r="J26" s="131">
        <v>0</v>
      </c>
      <c r="K26" s="131">
        <v>0</v>
      </c>
      <c r="L26" s="132" t="s">
        <v>347</v>
      </c>
    </row>
    <row r="27" spans="1:12" ht="13.5" x14ac:dyDescent="0.25">
      <c r="A27" s="11"/>
      <c r="B27" s="11"/>
      <c r="C27" s="17" t="str">
        <f t="shared" si="0"/>
        <v/>
      </c>
      <c r="D27" s="112"/>
      <c r="E27" s="167" t="str">
        <f t="shared" si="1"/>
        <v/>
      </c>
      <c r="F27" s="168" t="str">
        <f t="shared" si="2"/>
        <v/>
      </c>
      <c r="G27" s="168" t="str">
        <f t="shared" si="3"/>
        <v/>
      </c>
      <c r="H27" s="168" t="str">
        <f t="shared" si="4"/>
        <v/>
      </c>
      <c r="I27" s="169" t="str">
        <f t="shared" si="5"/>
        <v/>
      </c>
      <c r="J27" s="131">
        <v>0</v>
      </c>
      <c r="K27" s="131">
        <v>0</v>
      </c>
      <c r="L27" s="132">
        <f t="shared" si="6"/>
        <v>0</v>
      </c>
    </row>
    <row r="28" spans="1:12" ht="13.5" x14ac:dyDescent="0.25">
      <c r="A28" s="11"/>
      <c r="B28" s="11"/>
      <c r="C28" s="17" t="str">
        <f t="shared" si="0"/>
        <v/>
      </c>
      <c r="D28" s="112"/>
      <c r="E28" s="167" t="str">
        <f t="shared" si="1"/>
        <v/>
      </c>
      <c r="F28" s="168" t="str">
        <f t="shared" si="2"/>
        <v/>
      </c>
      <c r="G28" s="168" t="str">
        <f t="shared" si="3"/>
        <v/>
      </c>
      <c r="H28" s="168" t="str">
        <f t="shared" si="4"/>
        <v/>
      </c>
      <c r="I28" s="169" t="str">
        <f t="shared" si="5"/>
        <v/>
      </c>
      <c r="J28" s="131">
        <v>0</v>
      </c>
      <c r="K28" s="131">
        <v>0</v>
      </c>
      <c r="L28" s="132">
        <f t="shared" si="6"/>
        <v>0</v>
      </c>
    </row>
    <row r="29" spans="1:12" ht="13.5" x14ac:dyDescent="0.25">
      <c r="A29" s="11"/>
      <c r="B29" s="11"/>
      <c r="C29" s="17" t="str">
        <f t="shared" si="0"/>
        <v/>
      </c>
      <c r="D29" s="112"/>
      <c r="E29" s="167" t="str">
        <f t="shared" si="1"/>
        <v/>
      </c>
      <c r="F29" s="168" t="str">
        <f t="shared" si="2"/>
        <v/>
      </c>
      <c r="G29" s="168" t="str">
        <f t="shared" si="3"/>
        <v/>
      </c>
      <c r="H29" s="168" t="str">
        <f t="shared" si="4"/>
        <v/>
      </c>
      <c r="I29" s="169" t="str">
        <f t="shared" si="5"/>
        <v/>
      </c>
      <c r="J29" s="131">
        <v>0</v>
      </c>
      <c r="K29" s="131">
        <v>0</v>
      </c>
      <c r="L29" s="132">
        <f t="shared" si="6"/>
        <v>0</v>
      </c>
    </row>
    <row r="30" spans="1:12" ht="13.5" x14ac:dyDescent="0.25">
      <c r="A30" s="11"/>
      <c r="B30" s="11"/>
      <c r="C30" s="17" t="str">
        <f t="shared" si="0"/>
        <v/>
      </c>
      <c r="D30" s="112"/>
      <c r="E30" s="167" t="str">
        <f t="shared" si="1"/>
        <v/>
      </c>
      <c r="F30" s="168" t="str">
        <f t="shared" si="2"/>
        <v/>
      </c>
      <c r="G30" s="168" t="str">
        <f t="shared" si="3"/>
        <v/>
      </c>
      <c r="H30" s="168" t="str">
        <f t="shared" si="4"/>
        <v/>
      </c>
      <c r="I30" s="169" t="str">
        <f t="shared" si="5"/>
        <v/>
      </c>
      <c r="J30" s="131">
        <v>0</v>
      </c>
      <c r="K30" s="131">
        <v>0</v>
      </c>
      <c r="L30" s="132">
        <f t="shared" si="6"/>
        <v>0</v>
      </c>
    </row>
    <row r="31" spans="1:12" ht="13.5" x14ac:dyDescent="0.25">
      <c r="A31" s="11"/>
      <c r="B31" s="11"/>
      <c r="C31" s="17" t="str">
        <f t="shared" si="0"/>
        <v/>
      </c>
      <c r="D31" s="112"/>
      <c r="E31" s="167" t="str">
        <f t="shared" si="1"/>
        <v/>
      </c>
      <c r="F31" s="168" t="str">
        <f t="shared" si="2"/>
        <v/>
      </c>
      <c r="G31" s="168" t="str">
        <f t="shared" si="3"/>
        <v/>
      </c>
      <c r="H31" s="168" t="str">
        <f t="shared" si="4"/>
        <v/>
      </c>
      <c r="I31" s="169" t="str">
        <f t="shared" si="5"/>
        <v/>
      </c>
      <c r="J31" s="131">
        <v>0</v>
      </c>
      <c r="K31" s="131">
        <v>0</v>
      </c>
      <c r="L31" s="132">
        <f>K31-J31</f>
        <v>0</v>
      </c>
    </row>
    <row r="32" spans="1:12" ht="13.5" x14ac:dyDescent="0.25">
      <c r="A32" s="11"/>
      <c r="B32" s="11"/>
      <c r="C32" s="17" t="str">
        <f t="shared" si="0"/>
        <v/>
      </c>
      <c r="D32" s="112"/>
      <c r="E32" s="167" t="str">
        <f t="shared" si="1"/>
        <v/>
      </c>
      <c r="F32" s="168" t="str">
        <f t="shared" si="2"/>
        <v/>
      </c>
      <c r="G32" s="168" t="str">
        <f t="shared" si="3"/>
        <v/>
      </c>
      <c r="H32" s="168" t="str">
        <f t="shared" si="4"/>
        <v/>
      </c>
      <c r="I32" s="169" t="str">
        <f t="shared" si="5"/>
        <v/>
      </c>
      <c r="J32" s="131">
        <v>0</v>
      </c>
      <c r="K32" s="131">
        <v>0</v>
      </c>
      <c r="L32" s="132">
        <f t="shared" ref="L32:L51" si="19">K32-J32</f>
        <v>0</v>
      </c>
    </row>
    <row r="33" spans="1:12" ht="13.5" x14ac:dyDescent="0.25">
      <c r="A33" s="11"/>
      <c r="B33" s="11"/>
      <c r="C33" s="17" t="str">
        <f t="shared" si="0"/>
        <v/>
      </c>
      <c r="D33" s="112"/>
      <c r="E33" s="167" t="str">
        <f t="shared" si="1"/>
        <v/>
      </c>
      <c r="F33" s="168" t="str">
        <f t="shared" si="2"/>
        <v/>
      </c>
      <c r="G33" s="168" t="str">
        <f t="shared" si="3"/>
        <v/>
      </c>
      <c r="H33" s="168" t="str">
        <f t="shared" si="4"/>
        <v/>
      </c>
      <c r="I33" s="169" t="str">
        <f t="shared" si="5"/>
        <v/>
      </c>
      <c r="J33" s="131">
        <v>0</v>
      </c>
      <c r="K33" s="131">
        <v>0</v>
      </c>
      <c r="L33" s="132">
        <f t="shared" si="19"/>
        <v>0</v>
      </c>
    </row>
    <row r="34" spans="1:12" ht="13.5" x14ac:dyDescent="0.25">
      <c r="A34" s="11"/>
      <c r="B34" s="11"/>
      <c r="C34" s="17" t="str">
        <f t="shared" ref="C34:C51" si="20">IF(A34="","",VLOOKUP(A34,Matrix,3,FALSE))</f>
        <v/>
      </c>
      <c r="D34" s="112"/>
      <c r="E34" s="167" t="str">
        <f t="shared" ref="E34:E51" si="21">IF(A34="","",VLOOKUP(A34,Matrix,12,FALSE))</f>
        <v/>
      </c>
      <c r="F34" s="168" t="str">
        <f t="shared" ref="F34:F51" si="22">IF(A34="","",VLOOKUP(A34,Matrix,8,FALSE))</f>
        <v/>
      </c>
      <c r="G34" s="168" t="str">
        <f t="shared" ref="G34:G51" si="23">IF(A34="","",VLOOKUP(A34,Matrix,9,FALSE))</f>
        <v/>
      </c>
      <c r="H34" s="168" t="str">
        <f t="shared" ref="H34:H51" si="24">IF(A34="","",VLOOKUP(A34,Matrix,10,FALSE))</f>
        <v/>
      </c>
      <c r="I34" s="169" t="str">
        <f t="shared" ref="I34:I51" si="25">IF(A34="","",VLOOKUP(A34,Matrix,6,FALSE)&amp;" / "&amp;VLOOKUP(A34,Matrix,7,FALSE))</f>
        <v/>
      </c>
      <c r="J34" s="131">
        <v>0</v>
      </c>
      <c r="K34" s="131">
        <v>0</v>
      </c>
      <c r="L34" s="132">
        <f t="shared" si="19"/>
        <v>0</v>
      </c>
    </row>
    <row r="35" spans="1:12" ht="13.5" x14ac:dyDescent="0.25">
      <c r="A35" s="11"/>
      <c r="B35" s="11"/>
      <c r="C35" s="17" t="str">
        <f t="shared" si="20"/>
        <v/>
      </c>
      <c r="D35" s="112"/>
      <c r="E35" s="167" t="str">
        <f t="shared" si="21"/>
        <v/>
      </c>
      <c r="F35" s="168" t="str">
        <f t="shared" si="22"/>
        <v/>
      </c>
      <c r="G35" s="168" t="str">
        <f t="shared" si="23"/>
        <v/>
      </c>
      <c r="H35" s="168" t="str">
        <f t="shared" si="24"/>
        <v/>
      </c>
      <c r="I35" s="169" t="str">
        <f t="shared" si="25"/>
        <v/>
      </c>
      <c r="J35" s="131">
        <v>0</v>
      </c>
      <c r="K35" s="131">
        <v>0</v>
      </c>
      <c r="L35" s="132">
        <f t="shared" si="19"/>
        <v>0</v>
      </c>
    </row>
    <row r="36" spans="1:12" ht="13.5" x14ac:dyDescent="0.25">
      <c r="A36" s="11"/>
      <c r="B36" s="11"/>
      <c r="C36" s="17" t="str">
        <f t="shared" si="20"/>
        <v/>
      </c>
      <c r="D36" s="112"/>
      <c r="E36" s="167" t="str">
        <f t="shared" si="21"/>
        <v/>
      </c>
      <c r="F36" s="168" t="str">
        <f t="shared" si="22"/>
        <v/>
      </c>
      <c r="G36" s="168" t="str">
        <f t="shared" si="23"/>
        <v/>
      </c>
      <c r="H36" s="168" t="str">
        <f t="shared" si="24"/>
        <v/>
      </c>
      <c r="I36" s="169" t="str">
        <f t="shared" si="25"/>
        <v/>
      </c>
      <c r="J36" s="131">
        <v>0</v>
      </c>
      <c r="K36" s="131">
        <v>0</v>
      </c>
      <c r="L36" s="132">
        <f t="shared" si="19"/>
        <v>0</v>
      </c>
    </row>
    <row r="37" spans="1:12" ht="13.5" x14ac:dyDescent="0.25">
      <c r="A37" s="11"/>
      <c r="B37" s="11"/>
      <c r="C37" s="17" t="str">
        <f t="shared" si="20"/>
        <v/>
      </c>
      <c r="D37" s="112"/>
      <c r="E37" s="167" t="str">
        <f t="shared" si="21"/>
        <v/>
      </c>
      <c r="F37" s="168" t="str">
        <f t="shared" si="22"/>
        <v/>
      </c>
      <c r="G37" s="168" t="str">
        <f t="shared" si="23"/>
        <v/>
      </c>
      <c r="H37" s="168" t="str">
        <f t="shared" si="24"/>
        <v/>
      </c>
      <c r="I37" s="169" t="str">
        <f t="shared" si="25"/>
        <v/>
      </c>
      <c r="J37" s="131">
        <v>0</v>
      </c>
      <c r="K37" s="131">
        <v>0</v>
      </c>
      <c r="L37" s="132">
        <f t="shared" si="19"/>
        <v>0</v>
      </c>
    </row>
    <row r="38" spans="1:12" ht="13.5" x14ac:dyDescent="0.25">
      <c r="A38" s="11"/>
      <c r="B38" s="11"/>
      <c r="C38" s="17" t="str">
        <f t="shared" si="20"/>
        <v/>
      </c>
      <c r="D38" s="112"/>
      <c r="E38" s="167" t="str">
        <f t="shared" si="21"/>
        <v/>
      </c>
      <c r="F38" s="168" t="str">
        <f t="shared" si="22"/>
        <v/>
      </c>
      <c r="G38" s="168" t="str">
        <f t="shared" si="23"/>
        <v/>
      </c>
      <c r="H38" s="168" t="str">
        <f t="shared" si="24"/>
        <v/>
      </c>
      <c r="I38" s="169" t="str">
        <f t="shared" si="25"/>
        <v/>
      </c>
      <c r="J38" s="131">
        <v>0</v>
      </c>
      <c r="K38" s="131">
        <v>0</v>
      </c>
      <c r="L38" s="132">
        <f t="shared" si="19"/>
        <v>0</v>
      </c>
    </row>
    <row r="39" spans="1:12" ht="13.5" x14ac:dyDescent="0.25">
      <c r="A39" s="11"/>
      <c r="B39" s="11"/>
      <c r="C39" s="17" t="str">
        <f t="shared" si="20"/>
        <v/>
      </c>
      <c r="D39" s="112"/>
      <c r="E39" s="167" t="str">
        <f t="shared" si="21"/>
        <v/>
      </c>
      <c r="F39" s="168" t="str">
        <f t="shared" si="22"/>
        <v/>
      </c>
      <c r="G39" s="168" t="str">
        <f t="shared" si="23"/>
        <v/>
      </c>
      <c r="H39" s="168" t="str">
        <f t="shared" si="24"/>
        <v/>
      </c>
      <c r="I39" s="169" t="str">
        <f t="shared" si="25"/>
        <v/>
      </c>
      <c r="J39" s="131">
        <v>0</v>
      </c>
      <c r="K39" s="131">
        <v>0</v>
      </c>
      <c r="L39" s="132">
        <f t="shared" si="19"/>
        <v>0</v>
      </c>
    </row>
    <row r="40" spans="1:12" ht="13.5" x14ac:dyDescent="0.25">
      <c r="A40" s="11"/>
      <c r="B40" s="11"/>
      <c r="C40" s="17" t="str">
        <f t="shared" si="20"/>
        <v/>
      </c>
      <c r="D40" s="112"/>
      <c r="E40" s="167" t="str">
        <f t="shared" si="21"/>
        <v/>
      </c>
      <c r="F40" s="168" t="str">
        <f t="shared" si="22"/>
        <v/>
      </c>
      <c r="G40" s="168" t="str">
        <f t="shared" si="23"/>
        <v/>
      </c>
      <c r="H40" s="168" t="str">
        <f t="shared" si="24"/>
        <v/>
      </c>
      <c r="I40" s="169" t="str">
        <f t="shared" si="25"/>
        <v/>
      </c>
      <c r="J40" s="131">
        <v>0</v>
      </c>
      <c r="K40" s="131">
        <v>0</v>
      </c>
      <c r="L40" s="132">
        <f t="shared" si="19"/>
        <v>0</v>
      </c>
    </row>
    <row r="41" spans="1:12" ht="13.5" x14ac:dyDescent="0.25">
      <c r="A41" s="11"/>
      <c r="B41" s="11"/>
      <c r="C41" s="17" t="str">
        <f t="shared" si="20"/>
        <v/>
      </c>
      <c r="D41" s="112"/>
      <c r="E41" s="167" t="str">
        <f t="shared" si="21"/>
        <v/>
      </c>
      <c r="F41" s="168" t="str">
        <f t="shared" si="22"/>
        <v/>
      </c>
      <c r="G41" s="168" t="str">
        <f t="shared" si="23"/>
        <v/>
      </c>
      <c r="H41" s="168" t="str">
        <f t="shared" si="24"/>
        <v/>
      </c>
      <c r="I41" s="169" t="str">
        <f t="shared" si="25"/>
        <v/>
      </c>
      <c r="J41" s="131">
        <v>0</v>
      </c>
      <c r="K41" s="131">
        <v>0</v>
      </c>
      <c r="L41" s="132">
        <f t="shared" si="19"/>
        <v>0</v>
      </c>
    </row>
    <row r="42" spans="1:12" ht="13.5" x14ac:dyDescent="0.25">
      <c r="A42" s="11"/>
      <c r="B42" s="11"/>
      <c r="C42" s="17" t="str">
        <f t="shared" si="20"/>
        <v/>
      </c>
      <c r="D42" s="112"/>
      <c r="E42" s="167" t="str">
        <f t="shared" si="21"/>
        <v/>
      </c>
      <c r="F42" s="168" t="str">
        <f t="shared" si="22"/>
        <v/>
      </c>
      <c r="G42" s="168" t="str">
        <f t="shared" si="23"/>
        <v/>
      </c>
      <c r="H42" s="168" t="str">
        <f t="shared" si="24"/>
        <v/>
      </c>
      <c r="I42" s="169" t="str">
        <f t="shared" si="25"/>
        <v/>
      </c>
      <c r="J42" s="131">
        <v>0</v>
      </c>
      <c r="K42" s="131">
        <v>0</v>
      </c>
      <c r="L42" s="132">
        <f t="shared" si="19"/>
        <v>0</v>
      </c>
    </row>
    <row r="43" spans="1:12" ht="13.5" x14ac:dyDescent="0.25">
      <c r="A43" s="11"/>
      <c r="B43" s="11"/>
      <c r="C43" s="17" t="str">
        <f t="shared" si="20"/>
        <v/>
      </c>
      <c r="D43" s="112"/>
      <c r="E43" s="167" t="str">
        <f t="shared" si="21"/>
        <v/>
      </c>
      <c r="F43" s="168" t="str">
        <f t="shared" si="22"/>
        <v/>
      </c>
      <c r="G43" s="168" t="str">
        <f t="shared" si="23"/>
        <v/>
      </c>
      <c r="H43" s="168" t="str">
        <f t="shared" si="24"/>
        <v/>
      </c>
      <c r="I43" s="169" t="str">
        <f t="shared" si="25"/>
        <v/>
      </c>
      <c r="J43" s="131">
        <v>0</v>
      </c>
      <c r="K43" s="131">
        <v>0</v>
      </c>
      <c r="L43" s="132">
        <f t="shared" si="19"/>
        <v>0</v>
      </c>
    </row>
    <row r="44" spans="1:12" ht="13.5" x14ac:dyDescent="0.25">
      <c r="A44" s="11"/>
      <c r="B44" s="11"/>
      <c r="C44" s="17" t="str">
        <f t="shared" si="20"/>
        <v/>
      </c>
      <c r="D44" s="112"/>
      <c r="E44" s="167" t="str">
        <f t="shared" si="21"/>
        <v/>
      </c>
      <c r="F44" s="168" t="str">
        <f t="shared" si="22"/>
        <v/>
      </c>
      <c r="G44" s="168" t="str">
        <f t="shared" si="23"/>
        <v/>
      </c>
      <c r="H44" s="168" t="str">
        <f t="shared" si="24"/>
        <v/>
      </c>
      <c r="I44" s="169" t="str">
        <f t="shared" si="25"/>
        <v/>
      </c>
      <c r="J44" s="131">
        <v>0</v>
      </c>
      <c r="K44" s="131">
        <v>0</v>
      </c>
      <c r="L44" s="132">
        <f t="shared" si="19"/>
        <v>0</v>
      </c>
    </row>
    <row r="45" spans="1:12" ht="13.5" x14ac:dyDescent="0.25">
      <c r="A45" s="11"/>
      <c r="B45" s="11"/>
      <c r="C45" s="17" t="str">
        <f t="shared" si="20"/>
        <v/>
      </c>
      <c r="D45" s="112"/>
      <c r="E45" s="167" t="str">
        <f t="shared" si="21"/>
        <v/>
      </c>
      <c r="F45" s="168" t="str">
        <f t="shared" si="22"/>
        <v/>
      </c>
      <c r="G45" s="168" t="str">
        <f t="shared" si="23"/>
        <v/>
      </c>
      <c r="H45" s="168" t="str">
        <f t="shared" si="24"/>
        <v/>
      </c>
      <c r="I45" s="169" t="str">
        <f t="shared" si="25"/>
        <v/>
      </c>
      <c r="J45" s="131">
        <v>0</v>
      </c>
      <c r="K45" s="131">
        <v>0</v>
      </c>
      <c r="L45" s="132">
        <f t="shared" si="19"/>
        <v>0</v>
      </c>
    </row>
    <row r="46" spans="1:12" ht="13.5" x14ac:dyDescent="0.25">
      <c r="A46" s="11"/>
      <c r="B46" s="11"/>
      <c r="C46" s="17" t="str">
        <f t="shared" si="20"/>
        <v/>
      </c>
      <c r="D46" s="112"/>
      <c r="E46" s="167" t="str">
        <f t="shared" si="21"/>
        <v/>
      </c>
      <c r="F46" s="168" t="str">
        <f t="shared" si="22"/>
        <v/>
      </c>
      <c r="G46" s="168" t="str">
        <f t="shared" si="23"/>
        <v/>
      </c>
      <c r="H46" s="168" t="str">
        <f t="shared" si="24"/>
        <v/>
      </c>
      <c r="I46" s="169" t="str">
        <f t="shared" si="25"/>
        <v/>
      </c>
      <c r="J46" s="131">
        <v>0</v>
      </c>
      <c r="K46" s="131">
        <v>0</v>
      </c>
      <c r="L46" s="132">
        <f t="shared" si="19"/>
        <v>0</v>
      </c>
    </row>
    <row r="47" spans="1:12" ht="13.5" x14ac:dyDescent="0.25">
      <c r="A47" s="11"/>
      <c r="B47" s="11"/>
      <c r="C47" s="17" t="str">
        <f t="shared" si="20"/>
        <v/>
      </c>
      <c r="D47" s="112"/>
      <c r="E47" s="167" t="str">
        <f t="shared" si="21"/>
        <v/>
      </c>
      <c r="F47" s="168" t="str">
        <f t="shared" si="22"/>
        <v/>
      </c>
      <c r="G47" s="168" t="str">
        <f t="shared" si="23"/>
        <v/>
      </c>
      <c r="H47" s="168" t="str">
        <f t="shared" si="24"/>
        <v/>
      </c>
      <c r="I47" s="169" t="str">
        <f t="shared" si="25"/>
        <v/>
      </c>
      <c r="J47" s="131">
        <v>0</v>
      </c>
      <c r="K47" s="131">
        <v>0</v>
      </c>
      <c r="L47" s="132">
        <f t="shared" si="19"/>
        <v>0</v>
      </c>
    </row>
    <row r="48" spans="1:12" ht="13.5" x14ac:dyDescent="0.25">
      <c r="A48" s="11"/>
      <c r="B48" s="11"/>
      <c r="C48" s="17" t="str">
        <f t="shared" si="20"/>
        <v/>
      </c>
      <c r="D48" s="112"/>
      <c r="E48" s="167" t="str">
        <f t="shared" si="21"/>
        <v/>
      </c>
      <c r="F48" s="168" t="str">
        <f t="shared" si="22"/>
        <v/>
      </c>
      <c r="G48" s="168" t="str">
        <f t="shared" si="23"/>
        <v/>
      </c>
      <c r="H48" s="168" t="str">
        <f t="shared" si="24"/>
        <v/>
      </c>
      <c r="I48" s="169" t="str">
        <f t="shared" si="25"/>
        <v/>
      </c>
      <c r="J48" s="131">
        <v>0</v>
      </c>
      <c r="K48" s="131">
        <v>0</v>
      </c>
      <c r="L48" s="132">
        <f t="shared" si="19"/>
        <v>0</v>
      </c>
    </row>
    <row r="49" spans="1:12" ht="13.5" x14ac:dyDescent="0.25">
      <c r="A49" s="11"/>
      <c r="B49" s="11"/>
      <c r="C49" s="17" t="str">
        <f t="shared" si="20"/>
        <v/>
      </c>
      <c r="D49" s="112"/>
      <c r="E49" s="167" t="str">
        <f t="shared" si="21"/>
        <v/>
      </c>
      <c r="F49" s="168" t="str">
        <f t="shared" si="22"/>
        <v/>
      </c>
      <c r="G49" s="168" t="str">
        <f t="shared" si="23"/>
        <v/>
      </c>
      <c r="H49" s="168" t="str">
        <f t="shared" si="24"/>
        <v/>
      </c>
      <c r="I49" s="169" t="str">
        <f t="shared" si="25"/>
        <v/>
      </c>
      <c r="J49" s="131">
        <v>0</v>
      </c>
      <c r="K49" s="131">
        <v>0</v>
      </c>
      <c r="L49" s="132">
        <f t="shared" si="19"/>
        <v>0</v>
      </c>
    </row>
    <row r="50" spans="1:12" ht="13.5" x14ac:dyDescent="0.25">
      <c r="A50" s="11"/>
      <c r="B50" s="11"/>
      <c r="C50" s="17" t="str">
        <f t="shared" si="20"/>
        <v/>
      </c>
      <c r="D50" s="112"/>
      <c r="E50" s="167" t="str">
        <f t="shared" si="21"/>
        <v/>
      </c>
      <c r="F50" s="168" t="str">
        <f t="shared" si="22"/>
        <v/>
      </c>
      <c r="G50" s="168" t="str">
        <f t="shared" si="23"/>
        <v/>
      </c>
      <c r="H50" s="168" t="str">
        <f t="shared" si="24"/>
        <v/>
      </c>
      <c r="I50" s="169" t="str">
        <f t="shared" si="25"/>
        <v/>
      </c>
      <c r="J50" s="131">
        <v>0</v>
      </c>
      <c r="K50" s="131">
        <v>0</v>
      </c>
      <c r="L50" s="132">
        <f t="shared" si="19"/>
        <v>0</v>
      </c>
    </row>
    <row r="51" spans="1:12" ht="13.5" x14ac:dyDescent="0.25">
      <c r="A51" s="13"/>
      <c r="B51" s="13"/>
      <c r="C51" s="183" t="str">
        <f t="shared" si="20"/>
        <v/>
      </c>
      <c r="D51" s="113"/>
      <c r="E51" s="170" t="str">
        <f t="shared" si="21"/>
        <v/>
      </c>
      <c r="F51" s="171" t="str">
        <f t="shared" si="22"/>
        <v/>
      </c>
      <c r="G51" s="171" t="str">
        <f t="shared" si="23"/>
        <v/>
      </c>
      <c r="H51" s="171" t="str">
        <f t="shared" si="24"/>
        <v/>
      </c>
      <c r="I51" s="172" t="str">
        <f t="shared" si="25"/>
        <v/>
      </c>
      <c r="J51" s="133">
        <v>0</v>
      </c>
      <c r="K51" s="133">
        <v>0</v>
      </c>
      <c r="L51" s="134">
        <f t="shared" si="19"/>
        <v>0</v>
      </c>
    </row>
  </sheetData>
  <sortState xmlns:xlrd2="http://schemas.microsoft.com/office/spreadsheetml/2017/richdata2" ref="A5:L6">
    <sortCondition ref="L5:L6"/>
  </sortState>
  <mergeCells count="2">
    <mergeCell ref="A3:I3"/>
    <mergeCell ref="J3:K3"/>
  </mergeCells>
  <phoneticPr fontId="22" type="noConversion"/>
  <conditionalFormatting sqref="J27:L1048576 J1:L25">
    <cfRule type="cellIs" dxfId="1" priority="3" operator="equal">
      <formula>0</formula>
    </cfRule>
  </conditionalFormatting>
  <conditionalFormatting sqref="J26:L26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landscape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44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2578125" defaultRowHeight="12.75" outlineLevelCol="1" x14ac:dyDescent="0.2"/>
  <cols>
    <col min="1" max="1" width="3.5703125" style="64" bestFit="1" customWidth="1"/>
    <col min="2" max="2" width="3.5703125" style="64" customWidth="1"/>
    <col min="3" max="3" width="3.28515625" style="64" bestFit="1" customWidth="1"/>
    <col min="4" max="4" width="5.140625" style="65" customWidth="1"/>
    <col min="5" max="5" width="20.7109375" style="66" customWidth="1"/>
    <col min="6" max="6" width="8.7109375" style="66" customWidth="1"/>
    <col min="7" max="7" width="20.7109375" style="66" customWidth="1"/>
    <col min="8" max="8" width="8.7109375" style="66" customWidth="1"/>
    <col min="9" max="9" width="20.7109375" style="66" customWidth="1"/>
    <col min="10" max="10" width="4.7109375" style="67" customWidth="1" outlineLevel="1"/>
    <col min="11" max="12" width="4.7109375" style="64" customWidth="1" outlineLevel="1"/>
    <col min="13" max="13" width="4.7109375" style="67" customWidth="1" outlineLevel="1"/>
    <col min="14" max="14" width="4.7109375" style="64" customWidth="1" outlineLevel="1"/>
    <col min="15" max="15" width="4.7109375" style="67" customWidth="1" outlineLevel="1"/>
    <col min="16" max="17" width="4.7109375" style="64" customWidth="1" outlineLevel="1"/>
    <col min="18" max="18" width="4.7109375" style="67" customWidth="1" outlineLevel="1"/>
    <col min="19" max="19" width="4.7109375" style="64" customWidth="1" outlineLevel="1"/>
    <col min="20" max="20" width="4.7109375" style="67" customWidth="1" outlineLevel="1"/>
    <col min="21" max="21" width="4.7109375" style="64" customWidth="1" outlineLevel="1"/>
    <col min="22" max="22" width="3" style="64" bestFit="1" customWidth="1"/>
    <col min="23" max="23" width="3.140625" style="64" customWidth="1" outlineLevel="1"/>
    <col min="24" max="24" width="5.28515625" style="64" customWidth="1" outlineLevel="1"/>
    <col min="25" max="25" width="6.140625" style="67" customWidth="1" outlineLevel="1"/>
    <col min="26" max="26" width="2.7109375" style="64" customWidth="1" outlineLevel="1"/>
    <col min="27" max="27" width="6.140625" style="64" customWidth="1"/>
    <col min="28" max="28" width="6" style="64" customWidth="1"/>
    <col min="29" max="29" width="7.140625" style="65" bestFit="1" customWidth="1"/>
    <col min="30" max="16384" width="11.42578125" style="68"/>
  </cols>
  <sheetData>
    <row r="1" spans="1:29" ht="15.75" x14ac:dyDescent="0.25">
      <c r="A1" s="63" t="str">
        <f>Stammdaten!A20</f>
        <v>THS Wettkampf (VPS Langen / HSVRM / Kreisgruppe 4) am: 12.09.2021</v>
      </c>
      <c r="B1" s="63"/>
    </row>
    <row r="2" spans="1:29" ht="15" x14ac:dyDescent="0.2">
      <c r="A2" s="69" t="str">
        <f>Stammdaten!A21</f>
        <v xml:space="preserve">PL: Stefan Baumann LR THS: Ingeborg Klingeberger Elke Herdel  </v>
      </c>
      <c r="B2" s="100"/>
    </row>
    <row r="3" spans="1:29" x14ac:dyDescent="0.2">
      <c r="A3" s="101" t="str">
        <f>"VIERKAMPF (Anzahl: "&amp;COUNT(A5:A34)&amp;")"</f>
        <v>VIERKAMPF (Anzahl: 0)</v>
      </c>
      <c r="B3" s="102"/>
      <c r="C3" s="102"/>
      <c r="D3" s="102"/>
      <c r="E3" s="102"/>
      <c r="F3" s="102"/>
      <c r="G3" s="102"/>
      <c r="H3" s="102"/>
      <c r="I3" s="103"/>
      <c r="J3" s="243" t="s">
        <v>82</v>
      </c>
      <c r="K3" s="244"/>
      <c r="L3" s="245"/>
      <c r="M3" s="243" t="s">
        <v>83</v>
      </c>
      <c r="N3" s="244"/>
      <c r="O3" s="244"/>
      <c r="P3" s="244"/>
      <c r="Q3" s="245"/>
      <c r="R3" s="243" t="s">
        <v>84</v>
      </c>
      <c r="S3" s="244"/>
      <c r="T3" s="244"/>
      <c r="U3" s="245"/>
      <c r="W3" s="246" t="s">
        <v>26</v>
      </c>
      <c r="X3" s="247"/>
      <c r="Y3" s="247"/>
      <c r="Z3" s="248"/>
      <c r="AA3" s="249" t="s">
        <v>99</v>
      </c>
      <c r="AB3" s="250"/>
      <c r="AC3" s="251"/>
    </row>
    <row r="4" spans="1:29" ht="13.5" x14ac:dyDescent="0.25">
      <c r="A4" s="70" t="s">
        <v>12</v>
      </c>
      <c r="B4" s="70" t="s">
        <v>81</v>
      </c>
      <c r="C4" s="71" t="s">
        <v>13</v>
      </c>
      <c r="D4" s="62" t="s">
        <v>25</v>
      </c>
      <c r="E4" s="163" t="s">
        <v>111</v>
      </c>
      <c r="F4" s="163" t="s">
        <v>108</v>
      </c>
      <c r="G4" s="163" t="s">
        <v>3</v>
      </c>
      <c r="H4" s="163" t="s">
        <v>109</v>
      </c>
      <c r="I4" s="163" t="s">
        <v>110</v>
      </c>
      <c r="J4" s="72" t="s">
        <v>14</v>
      </c>
      <c r="K4" s="71" t="s">
        <v>15</v>
      </c>
      <c r="L4" s="71" t="s">
        <v>70</v>
      </c>
      <c r="M4" s="72" t="s">
        <v>17</v>
      </c>
      <c r="N4" s="71" t="s">
        <v>15</v>
      </c>
      <c r="O4" s="72" t="s">
        <v>18</v>
      </c>
      <c r="P4" s="71" t="s">
        <v>16</v>
      </c>
      <c r="Q4" s="71" t="s">
        <v>70</v>
      </c>
      <c r="R4" s="72" t="s">
        <v>19</v>
      </c>
      <c r="S4" s="71" t="s">
        <v>15</v>
      </c>
      <c r="T4" s="72" t="s">
        <v>20</v>
      </c>
      <c r="U4" s="73" t="s">
        <v>16</v>
      </c>
      <c r="V4" s="136" t="s">
        <v>22</v>
      </c>
      <c r="W4" s="108" t="s">
        <v>28</v>
      </c>
      <c r="X4" s="108" t="s">
        <v>70</v>
      </c>
      <c r="Y4" s="109" t="s">
        <v>98</v>
      </c>
      <c r="Z4" s="111" t="s">
        <v>74</v>
      </c>
      <c r="AA4" s="148" t="s">
        <v>10</v>
      </c>
      <c r="AB4" s="148" t="s">
        <v>71</v>
      </c>
      <c r="AC4" s="140" t="s">
        <v>8</v>
      </c>
    </row>
    <row r="5" spans="1:29" ht="13.5" x14ac:dyDescent="0.25">
      <c r="A5" s="162"/>
      <c r="B5" s="80">
        <v>3</v>
      </c>
      <c r="C5" s="184" t="str">
        <f t="shared" ref="C5:C44" si="0">IF(A5="","",VLOOKUP(A5,Matrix,3,FALSE))</f>
        <v/>
      </c>
      <c r="D5" s="114"/>
      <c r="E5" s="164" t="str">
        <f>IF(A5="","",VLOOKUP(A5,Matrix,12,FALSE))</f>
        <v/>
      </c>
      <c r="F5" s="165" t="str">
        <f t="shared" ref="F5" si="1">IF(A5="","",VLOOKUP(A5,Matrix,8,FALSE))</f>
        <v/>
      </c>
      <c r="G5" s="165" t="str">
        <f t="shared" ref="G5" si="2">IF(A5="","",VLOOKUP(A5,Matrix,9,FALSE))</f>
        <v/>
      </c>
      <c r="H5" s="165" t="str">
        <f t="shared" ref="H5" si="3">IF(A5="","",VLOOKUP(A5,Matrix,10,FALSE))</f>
        <v/>
      </c>
      <c r="I5" s="166" t="str">
        <f t="shared" ref="I5" si="4">IF(A5="","",VLOOKUP(A5,Matrix,6,FALSE)&amp;" / "&amp;VLOOKUP(A5,Matrix,7,FALSE))</f>
        <v/>
      </c>
      <c r="J5" s="75">
        <v>20</v>
      </c>
      <c r="K5" s="76">
        <v>5</v>
      </c>
      <c r="L5" s="76"/>
      <c r="M5" s="77">
        <v>12</v>
      </c>
      <c r="N5" s="76">
        <v>0</v>
      </c>
      <c r="O5" s="77">
        <v>12</v>
      </c>
      <c r="P5" s="76">
        <v>0</v>
      </c>
      <c r="Q5" s="76"/>
      <c r="R5" s="77">
        <v>15</v>
      </c>
      <c r="S5" s="76">
        <v>0</v>
      </c>
      <c r="T5" s="77">
        <v>15</v>
      </c>
      <c r="U5" s="76">
        <v>0</v>
      </c>
      <c r="V5" s="137">
        <v>42</v>
      </c>
      <c r="W5" s="89">
        <f t="shared" ref="W5:W34" si="5">IF(B5=3,290,IF(B5=2,280,255))</f>
        <v>290</v>
      </c>
      <c r="X5" s="78">
        <f t="shared" ref="X5:X34" si="6">IF(B5=1,L5+Q5,0)</f>
        <v>0</v>
      </c>
      <c r="Y5" s="79">
        <f t="shared" ref="Y5:Y34" si="7">J5+M5+O5+R5+T5</f>
        <v>74</v>
      </c>
      <c r="Z5" s="78">
        <f t="shared" ref="Z5:Z34" si="8">K5+N5+P5+S5+U5</f>
        <v>5</v>
      </c>
      <c r="AA5" s="149">
        <f>SUM(Y5:Z5)</f>
        <v>79</v>
      </c>
      <c r="AB5" s="141">
        <f t="shared" ref="AB5:AB34" si="9">AC5-V5</f>
        <v>211</v>
      </c>
      <c r="AC5" s="142">
        <f t="shared" ref="AC5:AC34" si="10">ROUND((V5+W5+X5)-(Y5+Z5),0)</f>
        <v>253</v>
      </c>
    </row>
    <row r="6" spans="1:29" ht="13.5" x14ac:dyDescent="0.25">
      <c r="A6" s="74"/>
      <c r="B6" s="80">
        <v>2</v>
      </c>
      <c r="C6" s="185" t="str">
        <f t="shared" si="0"/>
        <v/>
      </c>
      <c r="D6" s="115"/>
      <c r="E6" s="167" t="str">
        <f t="shared" ref="E6:E34" si="11">IF(A6="","",VLOOKUP(A6,Matrix,12,FALSE))</f>
        <v/>
      </c>
      <c r="F6" s="168" t="str">
        <f t="shared" ref="F6:F34" si="12">IF(A6="","",VLOOKUP(A6,Matrix,8,FALSE))</f>
        <v/>
      </c>
      <c r="G6" s="168" t="str">
        <f t="shared" ref="G6:G34" si="13">IF(A6="","",VLOOKUP(A6,Matrix,9,FALSE))</f>
        <v/>
      </c>
      <c r="H6" s="168" t="str">
        <f t="shared" ref="H6:H34" si="14">IF(A6="","",VLOOKUP(A6,Matrix,10,FALSE))</f>
        <v/>
      </c>
      <c r="I6" s="169" t="str">
        <f t="shared" ref="I6:I34" si="15">IF(A6="","",VLOOKUP(A6,Matrix,6,FALSE)&amp;" / "&amp;VLOOKUP(A6,Matrix,7,FALSE))</f>
        <v/>
      </c>
      <c r="J6" s="81">
        <v>20</v>
      </c>
      <c r="K6" s="80">
        <v>5</v>
      </c>
      <c r="L6" s="80"/>
      <c r="M6" s="82">
        <v>12</v>
      </c>
      <c r="N6" s="80">
        <v>0</v>
      </c>
      <c r="O6" s="82">
        <v>12</v>
      </c>
      <c r="P6" s="80">
        <v>0</v>
      </c>
      <c r="Q6" s="80"/>
      <c r="R6" s="82">
        <v>15</v>
      </c>
      <c r="S6" s="80">
        <v>0</v>
      </c>
      <c r="T6" s="82">
        <v>15</v>
      </c>
      <c r="U6" s="80">
        <v>0</v>
      </c>
      <c r="V6" s="138">
        <v>41</v>
      </c>
      <c r="W6" s="90">
        <f t="shared" si="5"/>
        <v>280</v>
      </c>
      <c r="X6" s="83">
        <f t="shared" si="6"/>
        <v>0</v>
      </c>
      <c r="Y6" s="77">
        <f t="shared" si="7"/>
        <v>74</v>
      </c>
      <c r="Z6" s="83">
        <f t="shared" si="8"/>
        <v>5</v>
      </c>
      <c r="AA6" s="150">
        <f t="shared" ref="AA6:AA34" si="16">SUM(Y6:Z6)</f>
        <v>79</v>
      </c>
      <c r="AB6" s="143">
        <f t="shared" si="9"/>
        <v>201</v>
      </c>
      <c r="AC6" s="144">
        <f t="shared" si="10"/>
        <v>242</v>
      </c>
    </row>
    <row r="7" spans="1:29" ht="13.5" x14ac:dyDescent="0.25">
      <c r="A7" s="74"/>
      <c r="B7" s="80">
        <v>1</v>
      </c>
      <c r="C7" s="185" t="str">
        <f t="shared" si="0"/>
        <v/>
      </c>
      <c r="D7" s="115"/>
      <c r="E7" s="167" t="str">
        <f t="shared" si="11"/>
        <v/>
      </c>
      <c r="F7" s="168" t="str">
        <f t="shared" si="12"/>
        <v/>
      </c>
      <c r="G7" s="168" t="str">
        <f t="shared" si="13"/>
        <v/>
      </c>
      <c r="H7" s="168" t="str">
        <f t="shared" si="14"/>
        <v/>
      </c>
      <c r="I7" s="169" t="str">
        <f t="shared" si="15"/>
        <v/>
      </c>
      <c r="J7" s="81">
        <v>20</v>
      </c>
      <c r="K7" s="80">
        <v>5</v>
      </c>
      <c r="L7" s="80">
        <v>10</v>
      </c>
      <c r="M7" s="82">
        <v>12</v>
      </c>
      <c r="N7" s="80">
        <v>0</v>
      </c>
      <c r="O7" s="82">
        <v>12</v>
      </c>
      <c r="P7" s="80">
        <v>0</v>
      </c>
      <c r="Q7" s="80">
        <v>10</v>
      </c>
      <c r="R7" s="82">
        <v>15</v>
      </c>
      <c r="S7" s="80">
        <v>0</v>
      </c>
      <c r="T7" s="82">
        <v>15</v>
      </c>
      <c r="U7" s="80">
        <v>0</v>
      </c>
      <c r="V7" s="138">
        <v>50</v>
      </c>
      <c r="W7" s="90">
        <f t="shared" si="5"/>
        <v>255</v>
      </c>
      <c r="X7" s="83">
        <f t="shared" si="6"/>
        <v>20</v>
      </c>
      <c r="Y7" s="77">
        <f t="shared" si="7"/>
        <v>74</v>
      </c>
      <c r="Z7" s="83">
        <f t="shared" si="8"/>
        <v>5</v>
      </c>
      <c r="AA7" s="150">
        <f t="shared" si="16"/>
        <v>79</v>
      </c>
      <c r="AB7" s="143">
        <f t="shared" si="9"/>
        <v>196</v>
      </c>
      <c r="AC7" s="144">
        <f t="shared" si="10"/>
        <v>246</v>
      </c>
    </row>
    <row r="8" spans="1:29" ht="13.5" x14ac:dyDescent="0.25">
      <c r="A8" s="74"/>
      <c r="B8" s="80"/>
      <c r="C8" s="185" t="str">
        <f t="shared" si="0"/>
        <v/>
      </c>
      <c r="D8" s="115"/>
      <c r="E8" s="167" t="str">
        <f t="shared" si="11"/>
        <v/>
      </c>
      <c r="F8" s="168" t="str">
        <f t="shared" si="12"/>
        <v/>
      </c>
      <c r="G8" s="168" t="str">
        <f t="shared" si="13"/>
        <v/>
      </c>
      <c r="H8" s="168" t="str">
        <f t="shared" si="14"/>
        <v/>
      </c>
      <c r="I8" s="169" t="str">
        <f t="shared" si="15"/>
        <v/>
      </c>
      <c r="J8" s="81"/>
      <c r="K8" s="80"/>
      <c r="L8" s="80"/>
      <c r="M8" s="82"/>
      <c r="N8" s="80"/>
      <c r="O8" s="82"/>
      <c r="P8" s="80"/>
      <c r="Q8" s="80"/>
      <c r="R8" s="82"/>
      <c r="S8" s="80"/>
      <c r="T8" s="82"/>
      <c r="U8" s="80"/>
      <c r="V8" s="138"/>
      <c r="W8" s="90">
        <f t="shared" si="5"/>
        <v>255</v>
      </c>
      <c r="X8" s="83">
        <f t="shared" si="6"/>
        <v>0</v>
      </c>
      <c r="Y8" s="77">
        <f t="shared" si="7"/>
        <v>0</v>
      </c>
      <c r="Z8" s="83">
        <f t="shared" si="8"/>
        <v>0</v>
      </c>
      <c r="AA8" s="150">
        <f t="shared" si="16"/>
        <v>0</v>
      </c>
      <c r="AB8" s="143">
        <f t="shared" si="9"/>
        <v>255</v>
      </c>
      <c r="AC8" s="144">
        <f t="shared" si="10"/>
        <v>255</v>
      </c>
    </row>
    <row r="9" spans="1:29" ht="13.5" x14ac:dyDescent="0.25">
      <c r="A9" s="74"/>
      <c r="B9" s="80"/>
      <c r="C9" s="185" t="str">
        <f t="shared" si="0"/>
        <v/>
      </c>
      <c r="D9" s="115"/>
      <c r="E9" s="167" t="str">
        <f t="shared" si="11"/>
        <v/>
      </c>
      <c r="F9" s="168" t="str">
        <f t="shared" si="12"/>
        <v/>
      </c>
      <c r="G9" s="168" t="str">
        <f t="shared" si="13"/>
        <v/>
      </c>
      <c r="H9" s="168" t="str">
        <f t="shared" si="14"/>
        <v/>
      </c>
      <c r="I9" s="169" t="str">
        <f t="shared" si="15"/>
        <v/>
      </c>
      <c r="J9" s="81"/>
      <c r="K9" s="80"/>
      <c r="L9" s="80"/>
      <c r="M9" s="82"/>
      <c r="N9" s="80"/>
      <c r="O9" s="82"/>
      <c r="P9" s="80"/>
      <c r="Q9" s="80"/>
      <c r="R9" s="82"/>
      <c r="S9" s="80"/>
      <c r="T9" s="82"/>
      <c r="U9" s="80"/>
      <c r="V9" s="138"/>
      <c r="W9" s="90">
        <f t="shared" si="5"/>
        <v>255</v>
      </c>
      <c r="X9" s="83">
        <f t="shared" si="6"/>
        <v>0</v>
      </c>
      <c r="Y9" s="77">
        <f t="shared" si="7"/>
        <v>0</v>
      </c>
      <c r="Z9" s="83">
        <f t="shared" si="8"/>
        <v>0</v>
      </c>
      <c r="AA9" s="150">
        <f t="shared" si="16"/>
        <v>0</v>
      </c>
      <c r="AB9" s="143">
        <f t="shared" si="9"/>
        <v>255</v>
      </c>
      <c r="AC9" s="144">
        <f t="shared" si="10"/>
        <v>255</v>
      </c>
    </row>
    <row r="10" spans="1:29" ht="13.5" x14ac:dyDescent="0.25">
      <c r="A10" s="74"/>
      <c r="B10" s="80"/>
      <c r="C10" s="185" t="str">
        <f t="shared" si="0"/>
        <v/>
      </c>
      <c r="D10" s="115"/>
      <c r="E10" s="167" t="str">
        <f t="shared" si="11"/>
        <v/>
      </c>
      <c r="F10" s="168" t="str">
        <f t="shared" si="12"/>
        <v/>
      </c>
      <c r="G10" s="168" t="str">
        <f t="shared" si="13"/>
        <v/>
      </c>
      <c r="H10" s="168" t="str">
        <f t="shared" si="14"/>
        <v/>
      </c>
      <c r="I10" s="169" t="str">
        <f t="shared" si="15"/>
        <v/>
      </c>
      <c r="J10" s="81"/>
      <c r="K10" s="80"/>
      <c r="L10" s="80"/>
      <c r="M10" s="82"/>
      <c r="N10" s="80"/>
      <c r="O10" s="82"/>
      <c r="P10" s="80"/>
      <c r="Q10" s="80"/>
      <c r="R10" s="82"/>
      <c r="S10" s="80"/>
      <c r="T10" s="82"/>
      <c r="U10" s="80"/>
      <c r="V10" s="138"/>
      <c r="W10" s="90">
        <f t="shared" si="5"/>
        <v>255</v>
      </c>
      <c r="X10" s="83">
        <f t="shared" si="6"/>
        <v>0</v>
      </c>
      <c r="Y10" s="77">
        <f t="shared" si="7"/>
        <v>0</v>
      </c>
      <c r="Z10" s="83">
        <f t="shared" si="8"/>
        <v>0</v>
      </c>
      <c r="AA10" s="150">
        <f t="shared" si="16"/>
        <v>0</v>
      </c>
      <c r="AB10" s="143">
        <f t="shared" si="9"/>
        <v>255</v>
      </c>
      <c r="AC10" s="144">
        <f t="shared" si="10"/>
        <v>255</v>
      </c>
    </row>
    <row r="11" spans="1:29" ht="13.5" x14ac:dyDescent="0.25">
      <c r="A11" s="74"/>
      <c r="B11" s="80"/>
      <c r="C11" s="185" t="str">
        <f t="shared" si="0"/>
        <v/>
      </c>
      <c r="D11" s="115"/>
      <c r="E11" s="167" t="str">
        <f t="shared" si="11"/>
        <v/>
      </c>
      <c r="F11" s="168" t="str">
        <f t="shared" si="12"/>
        <v/>
      </c>
      <c r="G11" s="168" t="str">
        <f t="shared" si="13"/>
        <v/>
      </c>
      <c r="H11" s="168" t="str">
        <f t="shared" si="14"/>
        <v/>
      </c>
      <c r="I11" s="169" t="str">
        <f t="shared" si="15"/>
        <v/>
      </c>
      <c r="J11" s="81"/>
      <c r="K11" s="80"/>
      <c r="L11" s="80"/>
      <c r="M11" s="82"/>
      <c r="N11" s="80"/>
      <c r="O11" s="82"/>
      <c r="P11" s="80"/>
      <c r="Q11" s="80"/>
      <c r="R11" s="82"/>
      <c r="S11" s="80"/>
      <c r="T11" s="82"/>
      <c r="U11" s="80"/>
      <c r="V11" s="138"/>
      <c r="W11" s="90">
        <f t="shared" si="5"/>
        <v>255</v>
      </c>
      <c r="X11" s="83">
        <f t="shared" si="6"/>
        <v>0</v>
      </c>
      <c r="Y11" s="77">
        <f t="shared" si="7"/>
        <v>0</v>
      </c>
      <c r="Z11" s="83">
        <f t="shared" si="8"/>
        <v>0</v>
      </c>
      <c r="AA11" s="150">
        <f t="shared" si="16"/>
        <v>0</v>
      </c>
      <c r="AB11" s="143">
        <f t="shared" si="9"/>
        <v>255</v>
      </c>
      <c r="AC11" s="144">
        <f t="shared" si="10"/>
        <v>255</v>
      </c>
    </row>
    <row r="12" spans="1:29" ht="13.5" x14ac:dyDescent="0.25">
      <c r="A12" s="74"/>
      <c r="B12" s="80"/>
      <c r="C12" s="185" t="str">
        <f t="shared" si="0"/>
        <v/>
      </c>
      <c r="D12" s="115"/>
      <c r="E12" s="167" t="str">
        <f t="shared" si="11"/>
        <v/>
      </c>
      <c r="F12" s="168" t="str">
        <f t="shared" si="12"/>
        <v/>
      </c>
      <c r="G12" s="168" t="str">
        <f t="shared" si="13"/>
        <v/>
      </c>
      <c r="H12" s="168" t="str">
        <f t="shared" si="14"/>
        <v/>
      </c>
      <c r="I12" s="169" t="str">
        <f t="shared" si="15"/>
        <v/>
      </c>
      <c r="J12" s="81"/>
      <c r="K12" s="80"/>
      <c r="L12" s="80"/>
      <c r="M12" s="82"/>
      <c r="N12" s="80"/>
      <c r="O12" s="82"/>
      <c r="P12" s="80"/>
      <c r="Q12" s="80"/>
      <c r="R12" s="82"/>
      <c r="S12" s="80"/>
      <c r="T12" s="82"/>
      <c r="U12" s="80"/>
      <c r="V12" s="138"/>
      <c r="W12" s="90">
        <f t="shared" si="5"/>
        <v>255</v>
      </c>
      <c r="X12" s="83">
        <f t="shared" si="6"/>
        <v>0</v>
      </c>
      <c r="Y12" s="77">
        <f t="shared" si="7"/>
        <v>0</v>
      </c>
      <c r="Z12" s="83">
        <f t="shared" si="8"/>
        <v>0</v>
      </c>
      <c r="AA12" s="150">
        <f t="shared" si="16"/>
        <v>0</v>
      </c>
      <c r="AB12" s="143">
        <f t="shared" si="9"/>
        <v>255</v>
      </c>
      <c r="AC12" s="144">
        <f t="shared" si="10"/>
        <v>255</v>
      </c>
    </row>
    <row r="13" spans="1:29" ht="13.5" x14ac:dyDescent="0.25">
      <c r="A13" s="74"/>
      <c r="B13" s="80"/>
      <c r="C13" s="185" t="str">
        <f t="shared" si="0"/>
        <v/>
      </c>
      <c r="D13" s="115"/>
      <c r="E13" s="167" t="str">
        <f t="shared" si="11"/>
        <v/>
      </c>
      <c r="F13" s="168" t="str">
        <f t="shared" si="12"/>
        <v/>
      </c>
      <c r="G13" s="168" t="str">
        <f t="shared" si="13"/>
        <v/>
      </c>
      <c r="H13" s="168" t="str">
        <f t="shared" si="14"/>
        <v/>
      </c>
      <c r="I13" s="169" t="str">
        <f t="shared" si="15"/>
        <v/>
      </c>
      <c r="J13" s="81"/>
      <c r="K13" s="80"/>
      <c r="L13" s="80"/>
      <c r="M13" s="82"/>
      <c r="N13" s="80"/>
      <c r="O13" s="82"/>
      <c r="P13" s="80"/>
      <c r="Q13" s="80"/>
      <c r="R13" s="82"/>
      <c r="S13" s="80"/>
      <c r="T13" s="82"/>
      <c r="U13" s="80"/>
      <c r="V13" s="138"/>
      <c r="W13" s="90">
        <f t="shared" si="5"/>
        <v>255</v>
      </c>
      <c r="X13" s="83">
        <f t="shared" si="6"/>
        <v>0</v>
      </c>
      <c r="Y13" s="77">
        <f t="shared" si="7"/>
        <v>0</v>
      </c>
      <c r="Z13" s="83">
        <f t="shared" si="8"/>
        <v>0</v>
      </c>
      <c r="AA13" s="150">
        <f t="shared" si="16"/>
        <v>0</v>
      </c>
      <c r="AB13" s="143">
        <f t="shared" si="9"/>
        <v>255</v>
      </c>
      <c r="AC13" s="144">
        <f t="shared" si="10"/>
        <v>255</v>
      </c>
    </row>
    <row r="14" spans="1:29" ht="13.5" x14ac:dyDescent="0.25">
      <c r="A14" s="74"/>
      <c r="B14" s="80"/>
      <c r="C14" s="185" t="str">
        <f t="shared" si="0"/>
        <v/>
      </c>
      <c r="D14" s="115"/>
      <c r="E14" s="167" t="str">
        <f t="shared" si="11"/>
        <v/>
      </c>
      <c r="F14" s="168" t="str">
        <f t="shared" si="12"/>
        <v/>
      </c>
      <c r="G14" s="168" t="str">
        <f t="shared" si="13"/>
        <v/>
      </c>
      <c r="H14" s="168" t="str">
        <f t="shared" si="14"/>
        <v/>
      </c>
      <c r="I14" s="169" t="str">
        <f t="shared" si="15"/>
        <v/>
      </c>
      <c r="J14" s="81"/>
      <c r="K14" s="80"/>
      <c r="L14" s="80"/>
      <c r="M14" s="82"/>
      <c r="N14" s="80"/>
      <c r="O14" s="82"/>
      <c r="P14" s="80"/>
      <c r="Q14" s="80"/>
      <c r="R14" s="82"/>
      <c r="S14" s="80"/>
      <c r="T14" s="82"/>
      <c r="U14" s="80"/>
      <c r="V14" s="138"/>
      <c r="W14" s="90">
        <f t="shared" si="5"/>
        <v>255</v>
      </c>
      <c r="X14" s="83">
        <f t="shared" si="6"/>
        <v>0</v>
      </c>
      <c r="Y14" s="77">
        <f t="shared" si="7"/>
        <v>0</v>
      </c>
      <c r="Z14" s="83">
        <f t="shared" si="8"/>
        <v>0</v>
      </c>
      <c r="AA14" s="150">
        <f t="shared" si="16"/>
        <v>0</v>
      </c>
      <c r="AB14" s="143">
        <f t="shared" si="9"/>
        <v>255</v>
      </c>
      <c r="AC14" s="144">
        <f t="shared" si="10"/>
        <v>255</v>
      </c>
    </row>
    <row r="15" spans="1:29" ht="13.5" x14ac:dyDescent="0.25">
      <c r="A15" s="74"/>
      <c r="B15" s="80"/>
      <c r="C15" s="185" t="str">
        <f t="shared" si="0"/>
        <v/>
      </c>
      <c r="D15" s="115"/>
      <c r="E15" s="167" t="str">
        <f t="shared" si="11"/>
        <v/>
      </c>
      <c r="F15" s="168" t="str">
        <f t="shared" si="12"/>
        <v/>
      </c>
      <c r="G15" s="168" t="str">
        <f t="shared" si="13"/>
        <v/>
      </c>
      <c r="H15" s="168" t="str">
        <f t="shared" si="14"/>
        <v/>
      </c>
      <c r="I15" s="169" t="str">
        <f t="shared" si="15"/>
        <v/>
      </c>
      <c r="J15" s="81"/>
      <c r="K15" s="80"/>
      <c r="L15" s="80"/>
      <c r="M15" s="82"/>
      <c r="N15" s="80"/>
      <c r="O15" s="82"/>
      <c r="P15" s="80"/>
      <c r="Q15" s="80"/>
      <c r="R15" s="82"/>
      <c r="S15" s="80"/>
      <c r="T15" s="82"/>
      <c r="U15" s="80"/>
      <c r="V15" s="138"/>
      <c r="W15" s="90">
        <f t="shared" si="5"/>
        <v>255</v>
      </c>
      <c r="X15" s="83">
        <f t="shared" si="6"/>
        <v>0</v>
      </c>
      <c r="Y15" s="77">
        <f t="shared" si="7"/>
        <v>0</v>
      </c>
      <c r="Z15" s="83">
        <f t="shared" si="8"/>
        <v>0</v>
      </c>
      <c r="AA15" s="150">
        <f t="shared" si="16"/>
        <v>0</v>
      </c>
      <c r="AB15" s="143">
        <f t="shared" si="9"/>
        <v>255</v>
      </c>
      <c r="AC15" s="144">
        <f t="shared" si="10"/>
        <v>255</v>
      </c>
    </row>
    <row r="16" spans="1:29" ht="13.5" x14ac:dyDescent="0.25">
      <c r="A16" s="74"/>
      <c r="B16" s="80"/>
      <c r="C16" s="185" t="str">
        <f t="shared" si="0"/>
        <v/>
      </c>
      <c r="D16" s="115"/>
      <c r="E16" s="167" t="str">
        <f t="shared" si="11"/>
        <v/>
      </c>
      <c r="F16" s="168" t="str">
        <f t="shared" si="12"/>
        <v/>
      </c>
      <c r="G16" s="168" t="str">
        <f t="shared" si="13"/>
        <v/>
      </c>
      <c r="H16" s="168" t="str">
        <f t="shared" si="14"/>
        <v/>
      </c>
      <c r="I16" s="169" t="str">
        <f t="shared" si="15"/>
        <v/>
      </c>
      <c r="J16" s="81"/>
      <c r="K16" s="80"/>
      <c r="L16" s="80"/>
      <c r="M16" s="82"/>
      <c r="N16" s="80"/>
      <c r="O16" s="82"/>
      <c r="P16" s="80"/>
      <c r="Q16" s="80"/>
      <c r="R16" s="82"/>
      <c r="S16" s="80"/>
      <c r="T16" s="82"/>
      <c r="U16" s="80"/>
      <c r="V16" s="138"/>
      <c r="W16" s="90">
        <f t="shared" si="5"/>
        <v>255</v>
      </c>
      <c r="X16" s="83">
        <f t="shared" si="6"/>
        <v>0</v>
      </c>
      <c r="Y16" s="77">
        <f t="shared" si="7"/>
        <v>0</v>
      </c>
      <c r="Z16" s="83">
        <f t="shared" si="8"/>
        <v>0</v>
      </c>
      <c r="AA16" s="150">
        <f t="shared" si="16"/>
        <v>0</v>
      </c>
      <c r="AB16" s="143">
        <f t="shared" si="9"/>
        <v>255</v>
      </c>
      <c r="AC16" s="144">
        <f t="shared" si="10"/>
        <v>255</v>
      </c>
    </row>
    <row r="17" spans="1:29" ht="13.5" x14ac:dyDescent="0.25">
      <c r="A17" s="74"/>
      <c r="B17" s="80"/>
      <c r="C17" s="185" t="str">
        <f t="shared" si="0"/>
        <v/>
      </c>
      <c r="D17" s="115"/>
      <c r="E17" s="167" t="str">
        <f t="shared" si="11"/>
        <v/>
      </c>
      <c r="F17" s="168" t="str">
        <f t="shared" si="12"/>
        <v/>
      </c>
      <c r="G17" s="168" t="str">
        <f t="shared" si="13"/>
        <v/>
      </c>
      <c r="H17" s="168" t="str">
        <f t="shared" si="14"/>
        <v/>
      </c>
      <c r="I17" s="169" t="str">
        <f t="shared" si="15"/>
        <v/>
      </c>
      <c r="J17" s="81"/>
      <c r="K17" s="80"/>
      <c r="L17" s="80"/>
      <c r="M17" s="82"/>
      <c r="N17" s="80"/>
      <c r="O17" s="82"/>
      <c r="P17" s="80"/>
      <c r="Q17" s="80"/>
      <c r="R17" s="82"/>
      <c r="S17" s="80"/>
      <c r="T17" s="82"/>
      <c r="U17" s="80"/>
      <c r="V17" s="138"/>
      <c r="W17" s="90">
        <f t="shared" si="5"/>
        <v>255</v>
      </c>
      <c r="X17" s="83">
        <f t="shared" si="6"/>
        <v>0</v>
      </c>
      <c r="Y17" s="77">
        <f t="shared" si="7"/>
        <v>0</v>
      </c>
      <c r="Z17" s="83">
        <f t="shared" si="8"/>
        <v>0</v>
      </c>
      <c r="AA17" s="150">
        <f t="shared" si="16"/>
        <v>0</v>
      </c>
      <c r="AB17" s="143">
        <f t="shared" si="9"/>
        <v>255</v>
      </c>
      <c r="AC17" s="144">
        <f t="shared" si="10"/>
        <v>255</v>
      </c>
    </row>
    <row r="18" spans="1:29" ht="13.5" x14ac:dyDescent="0.25">
      <c r="A18" s="74"/>
      <c r="B18" s="80"/>
      <c r="C18" s="185" t="str">
        <f t="shared" si="0"/>
        <v/>
      </c>
      <c r="D18" s="115"/>
      <c r="E18" s="167" t="str">
        <f t="shared" si="11"/>
        <v/>
      </c>
      <c r="F18" s="168" t="str">
        <f t="shared" si="12"/>
        <v/>
      </c>
      <c r="G18" s="168" t="str">
        <f t="shared" si="13"/>
        <v/>
      </c>
      <c r="H18" s="168" t="str">
        <f t="shared" si="14"/>
        <v/>
      </c>
      <c r="I18" s="169" t="str">
        <f t="shared" si="15"/>
        <v/>
      </c>
      <c r="J18" s="81"/>
      <c r="K18" s="80"/>
      <c r="L18" s="80"/>
      <c r="M18" s="82"/>
      <c r="N18" s="80"/>
      <c r="O18" s="82"/>
      <c r="P18" s="80"/>
      <c r="Q18" s="80"/>
      <c r="R18" s="82"/>
      <c r="S18" s="80"/>
      <c r="T18" s="82"/>
      <c r="U18" s="80"/>
      <c r="V18" s="138"/>
      <c r="W18" s="90">
        <f t="shared" si="5"/>
        <v>255</v>
      </c>
      <c r="X18" s="83">
        <f t="shared" si="6"/>
        <v>0</v>
      </c>
      <c r="Y18" s="77">
        <f t="shared" si="7"/>
        <v>0</v>
      </c>
      <c r="Z18" s="83">
        <f t="shared" si="8"/>
        <v>0</v>
      </c>
      <c r="AA18" s="150">
        <f t="shared" si="16"/>
        <v>0</v>
      </c>
      <c r="AB18" s="143">
        <f t="shared" si="9"/>
        <v>255</v>
      </c>
      <c r="AC18" s="144">
        <f t="shared" si="10"/>
        <v>255</v>
      </c>
    </row>
    <row r="19" spans="1:29" ht="13.5" x14ac:dyDescent="0.25">
      <c r="A19" s="74"/>
      <c r="B19" s="80"/>
      <c r="C19" s="185" t="str">
        <f t="shared" si="0"/>
        <v/>
      </c>
      <c r="D19" s="115"/>
      <c r="E19" s="167" t="str">
        <f t="shared" si="11"/>
        <v/>
      </c>
      <c r="F19" s="168" t="str">
        <f t="shared" si="12"/>
        <v/>
      </c>
      <c r="G19" s="168" t="str">
        <f t="shared" si="13"/>
        <v/>
      </c>
      <c r="H19" s="168" t="str">
        <f t="shared" si="14"/>
        <v/>
      </c>
      <c r="I19" s="169" t="str">
        <f t="shared" si="15"/>
        <v/>
      </c>
      <c r="J19" s="81"/>
      <c r="K19" s="80"/>
      <c r="L19" s="80"/>
      <c r="M19" s="82"/>
      <c r="N19" s="80"/>
      <c r="O19" s="82"/>
      <c r="P19" s="80"/>
      <c r="Q19" s="80"/>
      <c r="R19" s="82"/>
      <c r="S19" s="80"/>
      <c r="T19" s="82"/>
      <c r="U19" s="80"/>
      <c r="V19" s="138"/>
      <c r="W19" s="90">
        <f t="shared" si="5"/>
        <v>255</v>
      </c>
      <c r="X19" s="83">
        <f t="shared" si="6"/>
        <v>0</v>
      </c>
      <c r="Y19" s="77">
        <f t="shared" si="7"/>
        <v>0</v>
      </c>
      <c r="Z19" s="83">
        <f t="shared" si="8"/>
        <v>0</v>
      </c>
      <c r="AA19" s="150">
        <f t="shared" si="16"/>
        <v>0</v>
      </c>
      <c r="AB19" s="143">
        <f t="shared" si="9"/>
        <v>255</v>
      </c>
      <c r="AC19" s="144">
        <f t="shared" si="10"/>
        <v>255</v>
      </c>
    </row>
    <row r="20" spans="1:29" ht="13.5" x14ac:dyDescent="0.25">
      <c r="A20" s="74"/>
      <c r="B20" s="80"/>
      <c r="C20" s="185" t="str">
        <f t="shared" si="0"/>
        <v/>
      </c>
      <c r="D20" s="115"/>
      <c r="E20" s="167" t="str">
        <f t="shared" si="11"/>
        <v/>
      </c>
      <c r="F20" s="168" t="str">
        <f t="shared" si="12"/>
        <v/>
      </c>
      <c r="G20" s="168" t="str">
        <f t="shared" si="13"/>
        <v/>
      </c>
      <c r="H20" s="168" t="str">
        <f t="shared" si="14"/>
        <v/>
      </c>
      <c r="I20" s="169" t="str">
        <f t="shared" si="15"/>
        <v/>
      </c>
      <c r="J20" s="81"/>
      <c r="K20" s="80"/>
      <c r="L20" s="80"/>
      <c r="M20" s="82"/>
      <c r="N20" s="80"/>
      <c r="O20" s="82"/>
      <c r="P20" s="80"/>
      <c r="Q20" s="80"/>
      <c r="R20" s="82"/>
      <c r="S20" s="80"/>
      <c r="T20" s="82"/>
      <c r="U20" s="80"/>
      <c r="V20" s="138"/>
      <c r="W20" s="90">
        <f t="shared" si="5"/>
        <v>255</v>
      </c>
      <c r="X20" s="83">
        <f t="shared" si="6"/>
        <v>0</v>
      </c>
      <c r="Y20" s="77">
        <f t="shared" si="7"/>
        <v>0</v>
      </c>
      <c r="Z20" s="83">
        <f t="shared" si="8"/>
        <v>0</v>
      </c>
      <c r="AA20" s="150">
        <f t="shared" si="16"/>
        <v>0</v>
      </c>
      <c r="AB20" s="143">
        <f t="shared" si="9"/>
        <v>255</v>
      </c>
      <c r="AC20" s="144">
        <f t="shared" si="10"/>
        <v>255</v>
      </c>
    </row>
    <row r="21" spans="1:29" ht="13.5" x14ac:dyDescent="0.25">
      <c r="A21" s="74"/>
      <c r="B21" s="80"/>
      <c r="C21" s="185" t="str">
        <f t="shared" si="0"/>
        <v/>
      </c>
      <c r="D21" s="115"/>
      <c r="E21" s="167" t="str">
        <f t="shared" si="11"/>
        <v/>
      </c>
      <c r="F21" s="168" t="str">
        <f t="shared" si="12"/>
        <v/>
      </c>
      <c r="G21" s="168" t="str">
        <f t="shared" si="13"/>
        <v/>
      </c>
      <c r="H21" s="168" t="str">
        <f t="shared" si="14"/>
        <v/>
      </c>
      <c r="I21" s="169" t="str">
        <f t="shared" si="15"/>
        <v/>
      </c>
      <c r="J21" s="81"/>
      <c r="K21" s="80"/>
      <c r="L21" s="80"/>
      <c r="M21" s="82"/>
      <c r="N21" s="80"/>
      <c r="O21" s="82"/>
      <c r="P21" s="80"/>
      <c r="Q21" s="80"/>
      <c r="R21" s="82"/>
      <c r="S21" s="80"/>
      <c r="T21" s="82"/>
      <c r="U21" s="80"/>
      <c r="V21" s="138"/>
      <c r="W21" s="90">
        <f t="shared" si="5"/>
        <v>255</v>
      </c>
      <c r="X21" s="83">
        <f t="shared" si="6"/>
        <v>0</v>
      </c>
      <c r="Y21" s="77">
        <f t="shared" si="7"/>
        <v>0</v>
      </c>
      <c r="Z21" s="83">
        <f t="shared" si="8"/>
        <v>0</v>
      </c>
      <c r="AA21" s="150">
        <f t="shared" si="16"/>
        <v>0</v>
      </c>
      <c r="AB21" s="143">
        <f t="shared" si="9"/>
        <v>255</v>
      </c>
      <c r="AC21" s="144">
        <f t="shared" si="10"/>
        <v>255</v>
      </c>
    </row>
    <row r="22" spans="1:29" ht="13.5" x14ac:dyDescent="0.25">
      <c r="A22" s="74"/>
      <c r="B22" s="80"/>
      <c r="C22" s="185" t="str">
        <f t="shared" si="0"/>
        <v/>
      </c>
      <c r="D22" s="115"/>
      <c r="E22" s="167" t="str">
        <f t="shared" si="11"/>
        <v/>
      </c>
      <c r="F22" s="168" t="str">
        <f t="shared" si="12"/>
        <v/>
      </c>
      <c r="G22" s="168" t="str">
        <f t="shared" si="13"/>
        <v/>
      </c>
      <c r="H22" s="168" t="str">
        <f t="shared" si="14"/>
        <v/>
      </c>
      <c r="I22" s="169" t="str">
        <f t="shared" si="15"/>
        <v/>
      </c>
      <c r="J22" s="81"/>
      <c r="K22" s="80"/>
      <c r="L22" s="80"/>
      <c r="M22" s="82"/>
      <c r="N22" s="80"/>
      <c r="O22" s="82"/>
      <c r="P22" s="80"/>
      <c r="Q22" s="80"/>
      <c r="R22" s="82"/>
      <c r="S22" s="80"/>
      <c r="T22" s="82"/>
      <c r="U22" s="80"/>
      <c r="V22" s="138"/>
      <c r="W22" s="90">
        <f t="shared" si="5"/>
        <v>255</v>
      </c>
      <c r="X22" s="83">
        <f t="shared" si="6"/>
        <v>0</v>
      </c>
      <c r="Y22" s="77">
        <f t="shared" si="7"/>
        <v>0</v>
      </c>
      <c r="Z22" s="83">
        <f t="shared" si="8"/>
        <v>0</v>
      </c>
      <c r="AA22" s="150">
        <f t="shared" si="16"/>
        <v>0</v>
      </c>
      <c r="AB22" s="143">
        <f t="shared" si="9"/>
        <v>255</v>
      </c>
      <c r="AC22" s="144">
        <f t="shared" si="10"/>
        <v>255</v>
      </c>
    </row>
    <row r="23" spans="1:29" ht="13.5" x14ac:dyDescent="0.25">
      <c r="A23" s="74"/>
      <c r="B23" s="80"/>
      <c r="C23" s="185" t="str">
        <f t="shared" si="0"/>
        <v/>
      </c>
      <c r="D23" s="115"/>
      <c r="E23" s="167" t="str">
        <f t="shared" si="11"/>
        <v/>
      </c>
      <c r="F23" s="168" t="str">
        <f t="shared" si="12"/>
        <v/>
      </c>
      <c r="G23" s="168" t="str">
        <f t="shared" si="13"/>
        <v/>
      </c>
      <c r="H23" s="168" t="str">
        <f t="shared" si="14"/>
        <v/>
      </c>
      <c r="I23" s="169" t="str">
        <f t="shared" si="15"/>
        <v/>
      </c>
      <c r="J23" s="81"/>
      <c r="K23" s="80"/>
      <c r="L23" s="80"/>
      <c r="M23" s="82"/>
      <c r="N23" s="80"/>
      <c r="O23" s="82"/>
      <c r="P23" s="80"/>
      <c r="Q23" s="80"/>
      <c r="R23" s="82"/>
      <c r="S23" s="80"/>
      <c r="T23" s="82"/>
      <c r="U23" s="80"/>
      <c r="V23" s="138"/>
      <c r="W23" s="90">
        <f t="shared" si="5"/>
        <v>255</v>
      </c>
      <c r="X23" s="83">
        <f t="shared" si="6"/>
        <v>0</v>
      </c>
      <c r="Y23" s="77">
        <f t="shared" si="7"/>
        <v>0</v>
      </c>
      <c r="Z23" s="83">
        <f t="shared" si="8"/>
        <v>0</v>
      </c>
      <c r="AA23" s="150">
        <f t="shared" si="16"/>
        <v>0</v>
      </c>
      <c r="AB23" s="143">
        <f t="shared" si="9"/>
        <v>255</v>
      </c>
      <c r="AC23" s="144">
        <f t="shared" si="10"/>
        <v>255</v>
      </c>
    </row>
    <row r="24" spans="1:29" ht="13.5" x14ac:dyDescent="0.25">
      <c r="A24" s="74"/>
      <c r="B24" s="80"/>
      <c r="C24" s="185" t="str">
        <f t="shared" si="0"/>
        <v/>
      </c>
      <c r="D24" s="115"/>
      <c r="E24" s="167" t="str">
        <f t="shared" si="11"/>
        <v/>
      </c>
      <c r="F24" s="168" t="str">
        <f t="shared" si="12"/>
        <v/>
      </c>
      <c r="G24" s="168" t="str">
        <f t="shared" si="13"/>
        <v/>
      </c>
      <c r="H24" s="168" t="str">
        <f t="shared" si="14"/>
        <v/>
      </c>
      <c r="I24" s="169" t="str">
        <f t="shared" si="15"/>
        <v/>
      </c>
      <c r="J24" s="81"/>
      <c r="K24" s="80"/>
      <c r="L24" s="80"/>
      <c r="M24" s="82"/>
      <c r="N24" s="80"/>
      <c r="O24" s="82"/>
      <c r="P24" s="80"/>
      <c r="Q24" s="80"/>
      <c r="R24" s="82"/>
      <c r="S24" s="80"/>
      <c r="T24" s="82"/>
      <c r="U24" s="80"/>
      <c r="V24" s="138"/>
      <c r="W24" s="90">
        <f t="shared" si="5"/>
        <v>255</v>
      </c>
      <c r="X24" s="83">
        <f t="shared" si="6"/>
        <v>0</v>
      </c>
      <c r="Y24" s="77">
        <f t="shared" si="7"/>
        <v>0</v>
      </c>
      <c r="Z24" s="83">
        <f t="shared" si="8"/>
        <v>0</v>
      </c>
      <c r="AA24" s="150">
        <f t="shared" si="16"/>
        <v>0</v>
      </c>
      <c r="AB24" s="143">
        <f t="shared" si="9"/>
        <v>255</v>
      </c>
      <c r="AC24" s="144">
        <f t="shared" si="10"/>
        <v>255</v>
      </c>
    </row>
    <row r="25" spans="1:29" ht="13.5" x14ac:dyDescent="0.25">
      <c r="A25" s="74"/>
      <c r="B25" s="80"/>
      <c r="C25" s="185" t="str">
        <f t="shared" si="0"/>
        <v/>
      </c>
      <c r="D25" s="115"/>
      <c r="E25" s="167" t="str">
        <f t="shared" si="11"/>
        <v/>
      </c>
      <c r="F25" s="168" t="str">
        <f t="shared" si="12"/>
        <v/>
      </c>
      <c r="G25" s="168" t="str">
        <f t="shared" si="13"/>
        <v/>
      </c>
      <c r="H25" s="168" t="str">
        <f t="shared" si="14"/>
        <v/>
      </c>
      <c r="I25" s="169" t="str">
        <f t="shared" si="15"/>
        <v/>
      </c>
      <c r="J25" s="81"/>
      <c r="K25" s="80"/>
      <c r="L25" s="80"/>
      <c r="M25" s="82"/>
      <c r="N25" s="80"/>
      <c r="O25" s="82"/>
      <c r="P25" s="80"/>
      <c r="Q25" s="80"/>
      <c r="R25" s="82"/>
      <c r="S25" s="80"/>
      <c r="T25" s="82"/>
      <c r="U25" s="80"/>
      <c r="V25" s="138"/>
      <c r="W25" s="90">
        <f t="shared" si="5"/>
        <v>255</v>
      </c>
      <c r="X25" s="83">
        <f t="shared" si="6"/>
        <v>0</v>
      </c>
      <c r="Y25" s="77">
        <f t="shared" si="7"/>
        <v>0</v>
      </c>
      <c r="Z25" s="83">
        <f t="shared" si="8"/>
        <v>0</v>
      </c>
      <c r="AA25" s="150">
        <f t="shared" si="16"/>
        <v>0</v>
      </c>
      <c r="AB25" s="143">
        <f t="shared" si="9"/>
        <v>255</v>
      </c>
      <c r="AC25" s="144">
        <f t="shared" si="10"/>
        <v>255</v>
      </c>
    </row>
    <row r="26" spans="1:29" ht="13.5" x14ac:dyDescent="0.25">
      <c r="A26" s="74"/>
      <c r="B26" s="80"/>
      <c r="C26" s="185" t="str">
        <f t="shared" si="0"/>
        <v/>
      </c>
      <c r="D26" s="115"/>
      <c r="E26" s="167" t="str">
        <f t="shared" si="11"/>
        <v/>
      </c>
      <c r="F26" s="168" t="str">
        <f t="shared" si="12"/>
        <v/>
      </c>
      <c r="G26" s="168" t="str">
        <f t="shared" si="13"/>
        <v/>
      </c>
      <c r="H26" s="168" t="str">
        <f t="shared" si="14"/>
        <v/>
      </c>
      <c r="I26" s="169" t="str">
        <f t="shared" si="15"/>
        <v/>
      </c>
      <c r="J26" s="81"/>
      <c r="K26" s="80"/>
      <c r="L26" s="80"/>
      <c r="M26" s="82"/>
      <c r="N26" s="80"/>
      <c r="O26" s="82"/>
      <c r="P26" s="80"/>
      <c r="Q26" s="80"/>
      <c r="R26" s="82"/>
      <c r="S26" s="80"/>
      <c r="T26" s="82"/>
      <c r="U26" s="80"/>
      <c r="V26" s="138"/>
      <c r="W26" s="90">
        <f t="shared" si="5"/>
        <v>255</v>
      </c>
      <c r="X26" s="83">
        <f t="shared" si="6"/>
        <v>0</v>
      </c>
      <c r="Y26" s="77">
        <f t="shared" si="7"/>
        <v>0</v>
      </c>
      <c r="Z26" s="83">
        <f t="shared" si="8"/>
        <v>0</v>
      </c>
      <c r="AA26" s="150">
        <f t="shared" si="16"/>
        <v>0</v>
      </c>
      <c r="AB26" s="143">
        <f t="shared" si="9"/>
        <v>255</v>
      </c>
      <c r="AC26" s="144">
        <f t="shared" si="10"/>
        <v>255</v>
      </c>
    </row>
    <row r="27" spans="1:29" ht="13.5" x14ac:dyDescent="0.25">
      <c r="A27" s="74"/>
      <c r="B27" s="80"/>
      <c r="C27" s="185" t="str">
        <f t="shared" si="0"/>
        <v/>
      </c>
      <c r="D27" s="115"/>
      <c r="E27" s="167" t="str">
        <f t="shared" si="11"/>
        <v/>
      </c>
      <c r="F27" s="168" t="str">
        <f t="shared" si="12"/>
        <v/>
      </c>
      <c r="G27" s="168" t="str">
        <f t="shared" si="13"/>
        <v/>
      </c>
      <c r="H27" s="168" t="str">
        <f t="shared" si="14"/>
        <v/>
      </c>
      <c r="I27" s="169" t="str">
        <f t="shared" si="15"/>
        <v/>
      </c>
      <c r="J27" s="81"/>
      <c r="K27" s="80"/>
      <c r="L27" s="80"/>
      <c r="M27" s="82"/>
      <c r="N27" s="80"/>
      <c r="O27" s="82"/>
      <c r="P27" s="80"/>
      <c r="Q27" s="80"/>
      <c r="R27" s="82"/>
      <c r="S27" s="80"/>
      <c r="T27" s="82"/>
      <c r="U27" s="80"/>
      <c r="V27" s="138"/>
      <c r="W27" s="90">
        <f t="shared" si="5"/>
        <v>255</v>
      </c>
      <c r="X27" s="83">
        <f t="shared" si="6"/>
        <v>0</v>
      </c>
      <c r="Y27" s="77">
        <f t="shared" si="7"/>
        <v>0</v>
      </c>
      <c r="Z27" s="83">
        <f t="shared" si="8"/>
        <v>0</v>
      </c>
      <c r="AA27" s="150">
        <f t="shared" si="16"/>
        <v>0</v>
      </c>
      <c r="AB27" s="143">
        <f t="shared" si="9"/>
        <v>255</v>
      </c>
      <c r="AC27" s="144">
        <f t="shared" si="10"/>
        <v>255</v>
      </c>
    </row>
    <row r="28" spans="1:29" ht="13.5" x14ac:dyDescent="0.25">
      <c r="A28" s="74"/>
      <c r="B28" s="80"/>
      <c r="C28" s="185" t="str">
        <f t="shared" si="0"/>
        <v/>
      </c>
      <c r="D28" s="115"/>
      <c r="E28" s="167" t="str">
        <f t="shared" si="11"/>
        <v/>
      </c>
      <c r="F28" s="168" t="str">
        <f t="shared" si="12"/>
        <v/>
      </c>
      <c r="G28" s="168" t="str">
        <f t="shared" si="13"/>
        <v/>
      </c>
      <c r="H28" s="168" t="str">
        <f t="shared" si="14"/>
        <v/>
      </c>
      <c r="I28" s="169" t="str">
        <f t="shared" si="15"/>
        <v/>
      </c>
      <c r="J28" s="82"/>
      <c r="K28" s="80"/>
      <c r="L28" s="80"/>
      <c r="M28" s="82"/>
      <c r="N28" s="80"/>
      <c r="O28" s="82"/>
      <c r="P28" s="80"/>
      <c r="Q28" s="80"/>
      <c r="R28" s="82"/>
      <c r="S28" s="80"/>
      <c r="T28" s="82"/>
      <c r="U28" s="80"/>
      <c r="V28" s="138"/>
      <c r="W28" s="90">
        <f t="shared" si="5"/>
        <v>255</v>
      </c>
      <c r="X28" s="83">
        <f t="shared" si="6"/>
        <v>0</v>
      </c>
      <c r="Y28" s="77">
        <f t="shared" si="7"/>
        <v>0</v>
      </c>
      <c r="Z28" s="83">
        <f t="shared" si="8"/>
        <v>0</v>
      </c>
      <c r="AA28" s="150">
        <f t="shared" si="16"/>
        <v>0</v>
      </c>
      <c r="AB28" s="143">
        <f t="shared" si="9"/>
        <v>255</v>
      </c>
      <c r="AC28" s="144">
        <f t="shared" si="10"/>
        <v>255</v>
      </c>
    </row>
    <row r="29" spans="1:29" ht="13.5" x14ac:dyDescent="0.25">
      <c r="A29" s="74"/>
      <c r="B29" s="80"/>
      <c r="C29" s="185" t="str">
        <f t="shared" si="0"/>
        <v/>
      </c>
      <c r="D29" s="115"/>
      <c r="E29" s="167" t="str">
        <f t="shared" si="11"/>
        <v/>
      </c>
      <c r="F29" s="168" t="str">
        <f t="shared" si="12"/>
        <v/>
      </c>
      <c r="G29" s="168" t="str">
        <f t="shared" si="13"/>
        <v/>
      </c>
      <c r="H29" s="168" t="str">
        <f t="shared" si="14"/>
        <v/>
      </c>
      <c r="I29" s="169" t="str">
        <f t="shared" si="15"/>
        <v/>
      </c>
      <c r="J29" s="82"/>
      <c r="K29" s="80"/>
      <c r="L29" s="80"/>
      <c r="M29" s="82"/>
      <c r="N29" s="80"/>
      <c r="O29" s="82"/>
      <c r="P29" s="80"/>
      <c r="Q29" s="80"/>
      <c r="R29" s="82"/>
      <c r="S29" s="80"/>
      <c r="T29" s="82"/>
      <c r="U29" s="80"/>
      <c r="V29" s="138"/>
      <c r="W29" s="90">
        <f t="shared" si="5"/>
        <v>255</v>
      </c>
      <c r="X29" s="83">
        <f t="shared" si="6"/>
        <v>0</v>
      </c>
      <c r="Y29" s="77">
        <f t="shared" si="7"/>
        <v>0</v>
      </c>
      <c r="Z29" s="83">
        <f t="shared" si="8"/>
        <v>0</v>
      </c>
      <c r="AA29" s="150">
        <f t="shared" si="16"/>
        <v>0</v>
      </c>
      <c r="AB29" s="143">
        <f t="shared" si="9"/>
        <v>255</v>
      </c>
      <c r="AC29" s="144">
        <f t="shared" si="10"/>
        <v>255</v>
      </c>
    </row>
    <row r="30" spans="1:29" ht="13.5" x14ac:dyDescent="0.25">
      <c r="A30" s="74"/>
      <c r="B30" s="80"/>
      <c r="C30" s="185" t="str">
        <f t="shared" si="0"/>
        <v/>
      </c>
      <c r="D30" s="115"/>
      <c r="E30" s="167" t="str">
        <f t="shared" si="11"/>
        <v/>
      </c>
      <c r="F30" s="168" t="str">
        <f t="shared" si="12"/>
        <v/>
      </c>
      <c r="G30" s="168" t="str">
        <f t="shared" si="13"/>
        <v/>
      </c>
      <c r="H30" s="168" t="str">
        <f t="shared" si="14"/>
        <v/>
      </c>
      <c r="I30" s="169" t="str">
        <f t="shared" si="15"/>
        <v/>
      </c>
      <c r="J30" s="82"/>
      <c r="K30" s="80"/>
      <c r="L30" s="80"/>
      <c r="M30" s="82"/>
      <c r="N30" s="80"/>
      <c r="O30" s="82"/>
      <c r="P30" s="80"/>
      <c r="Q30" s="80"/>
      <c r="R30" s="82"/>
      <c r="S30" s="80"/>
      <c r="T30" s="82"/>
      <c r="U30" s="80"/>
      <c r="V30" s="138"/>
      <c r="W30" s="90">
        <f t="shared" si="5"/>
        <v>255</v>
      </c>
      <c r="X30" s="83">
        <f t="shared" si="6"/>
        <v>0</v>
      </c>
      <c r="Y30" s="77">
        <f t="shared" si="7"/>
        <v>0</v>
      </c>
      <c r="Z30" s="83">
        <f t="shared" si="8"/>
        <v>0</v>
      </c>
      <c r="AA30" s="150">
        <f t="shared" si="16"/>
        <v>0</v>
      </c>
      <c r="AB30" s="143">
        <f t="shared" si="9"/>
        <v>255</v>
      </c>
      <c r="AC30" s="144">
        <f t="shared" si="10"/>
        <v>255</v>
      </c>
    </row>
    <row r="31" spans="1:29" ht="13.5" x14ac:dyDescent="0.25">
      <c r="A31" s="74"/>
      <c r="B31" s="80"/>
      <c r="C31" s="185" t="str">
        <f t="shared" si="0"/>
        <v/>
      </c>
      <c r="D31" s="115"/>
      <c r="E31" s="167" t="str">
        <f t="shared" si="11"/>
        <v/>
      </c>
      <c r="F31" s="168" t="str">
        <f t="shared" si="12"/>
        <v/>
      </c>
      <c r="G31" s="168" t="str">
        <f t="shared" si="13"/>
        <v/>
      </c>
      <c r="H31" s="168" t="str">
        <f t="shared" si="14"/>
        <v/>
      </c>
      <c r="I31" s="169" t="str">
        <f t="shared" si="15"/>
        <v/>
      </c>
      <c r="J31" s="82"/>
      <c r="K31" s="80"/>
      <c r="L31" s="80"/>
      <c r="M31" s="82"/>
      <c r="N31" s="80"/>
      <c r="O31" s="82"/>
      <c r="P31" s="80"/>
      <c r="Q31" s="80"/>
      <c r="R31" s="82"/>
      <c r="S31" s="80"/>
      <c r="T31" s="82"/>
      <c r="U31" s="80"/>
      <c r="V31" s="138"/>
      <c r="W31" s="90">
        <f t="shared" si="5"/>
        <v>255</v>
      </c>
      <c r="X31" s="83">
        <f t="shared" si="6"/>
        <v>0</v>
      </c>
      <c r="Y31" s="77">
        <f t="shared" si="7"/>
        <v>0</v>
      </c>
      <c r="Z31" s="83">
        <f t="shared" si="8"/>
        <v>0</v>
      </c>
      <c r="AA31" s="150">
        <f t="shared" si="16"/>
        <v>0</v>
      </c>
      <c r="AB31" s="143">
        <f t="shared" si="9"/>
        <v>255</v>
      </c>
      <c r="AC31" s="144">
        <f t="shared" si="10"/>
        <v>255</v>
      </c>
    </row>
    <row r="32" spans="1:29" ht="13.5" x14ac:dyDescent="0.25">
      <c r="A32" s="74"/>
      <c r="B32" s="80"/>
      <c r="C32" s="185" t="str">
        <f t="shared" si="0"/>
        <v/>
      </c>
      <c r="D32" s="115"/>
      <c r="E32" s="167" t="str">
        <f t="shared" si="11"/>
        <v/>
      </c>
      <c r="F32" s="168" t="str">
        <f t="shared" si="12"/>
        <v/>
      </c>
      <c r="G32" s="168" t="str">
        <f t="shared" si="13"/>
        <v/>
      </c>
      <c r="H32" s="168" t="str">
        <f t="shared" si="14"/>
        <v/>
      </c>
      <c r="I32" s="169" t="str">
        <f t="shared" si="15"/>
        <v/>
      </c>
      <c r="J32" s="82"/>
      <c r="K32" s="80"/>
      <c r="L32" s="80"/>
      <c r="M32" s="82"/>
      <c r="N32" s="80"/>
      <c r="O32" s="82"/>
      <c r="P32" s="80"/>
      <c r="Q32" s="80"/>
      <c r="R32" s="82"/>
      <c r="S32" s="80"/>
      <c r="T32" s="82"/>
      <c r="U32" s="80"/>
      <c r="V32" s="138"/>
      <c r="W32" s="90">
        <f t="shared" si="5"/>
        <v>255</v>
      </c>
      <c r="X32" s="83">
        <f t="shared" si="6"/>
        <v>0</v>
      </c>
      <c r="Y32" s="77">
        <f t="shared" si="7"/>
        <v>0</v>
      </c>
      <c r="Z32" s="83">
        <f t="shared" si="8"/>
        <v>0</v>
      </c>
      <c r="AA32" s="150">
        <f t="shared" si="16"/>
        <v>0</v>
      </c>
      <c r="AB32" s="143">
        <f t="shared" si="9"/>
        <v>255</v>
      </c>
      <c r="AC32" s="144">
        <f t="shared" si="10"/>
        <v>255</v>
      </c>
    </row>
    <row r="33" spans="1:29" ht="13.5" x14ac:dyDescent="0.25">
      <c r="A33" s="74"/>
      <c r="B33" s="80"/>
      <c r="C33" s="185" t="str">
        <f t="shared" si="0"/>
        <v/>
      </c>
      <c r="D33" s="115"/>
      <c r="E33" s="167" t="str">
        <f t="shared" si="11"/>
        <v/>
      </c>
      <c r="F33" s="168" t="str">
        <f t="shared" si="12"/>
        <v/>
      </c>
      <c r="G33" s="168" t="str">
        <f t="shared" si="13"/>
        <v/>
      </c>
      <c r="H33" s="168" t="str">
        <f t="shared" si="14"/>
        <v/>
      </c>
      <c r="I33" s="169" t="str">
        <f t="shared" si="15"/>
        <v/>
      </c>
      <c r="J33" s="82"/>
      <c r="K33" s="80"/>
      <c r="L33" s="80"/>
      <c r="M33" s="82"/>
      <c r="N33" s="80"/>
      <c r="O33" s="82"/>
      <c r="P33" s="80"/>
      <c r="Q33" s="80"/>
      <c r="R33" s="82"/>
      <c r="S33" s="80"/>
      <c r="T33" s="82"/>
      <c r="U33" s="80"/>
      <c r="V33" s="138"/>
      <c r="W33" s="90">
        <f t="shared" si="5"/>
        <v>255</v>
      </c>
      <c r="X33" s="83">
        <f t="shared" si="6"/>
        <v>0</v>
      </c>
      <c r="Y33" s="77">
        <f t="shared" si="7"/>
        <v>0</v>
      </c>
      <c r="Z33" s="83">
        <f t="shared" si="8"/>
        <v>0</v>
      </c>
      <c r="AA33" s="150">
        <f t="shared" si="16"/>
        <v>0</v>
      </c>
      <c r="AB33" s="143">
        <f t="shared" si="9"/>
        <v>255</v>
      </c>
      <c r="AC33" s="144">
        <f t="shared" si="10"/>
        <v>255</v>
      </c>
    </row>
    <row r="34" spans="1:29" ht="13.5" x14ac:dyDescent="0.25">
      <c r="A34" s="74"/>
      <c r="B34" s="80"/>
      <c r="C34" s="185" t="str">
        <f t="shared" si="0"/>
        <v/>
      </c>
      <c r="D34" s="115"/>
      <c r="E34" s="167" t="str">
        <f t="shared" si="11"/>
        <v/>
      </c>
      <c r="F34" s="168" t="str">
        <f t="shared" si="12"/>
        <v/>
      </c>
      <c r="G34" s="168" t="str">
        <f t="shared" si="13"/>
        <v/>
      </c>
      <c r="H34" s="168" t="str">
        <f t="shared" si="14"/>
        <v/>
      </c>
      <c r="I34" s="169" t="str">
        <f t="shared" si="15"/>
        <v/>
      </c>
      <c r="J34" s="82"/>
      <c r="K34" s="80"/>
      <c r="L34" s="80"/>
      <c r="M34" s="82"/>
      <c r="N34" s="80"/>
      <c r="O34" s="82"/>
      <c r="P34" s="80"/>
      <c r="Q34" s="80"/>
      <c r="R34" s="82"/>
      <c r="S34" s="80"/>
      <c r="T34" s="82"/>
      <c r="U34" s="80"/>
      <c r="V34" s="138"/>
      <c r="W34" s="90">
        <f t="shared" si="5"/>
        <v>255</v>
      </c>
      <c r="X34" s="83">
        <f t="shared" si="6"/>
        <v>0</v>
      </c>
      <c r="Y34" s="77">
        <f t="shared" si="7"/>
        <v>0</v>
      </c>
      <c r="Z34" s="83">
        <f t="shared" si="8"/>
        <v>0</v>
      </c>
      <c r="AA34" s="150">
        <f t="shared" si="16"/>
        <v>0</v>
      </c>
      <c r="AB34" s="143">
        <f t="shared" si="9"/>
        <v>255</v>
      </c>
      <c r="AC34" s="144">
        <f t="shared" si="10"/>
        <v>255</v>
      </c>
    </row>
    <row r="35" spans="1:29" ht="13.5" x14ac:dyDescent="0.25">
      <c r="A35" s="74"/>
      <c r="B35" s="80"/>
      <c r="C35" s="185" t="str">
        <f t="shared" si="0"/>
        <v/>
      </c>
      <c r="D35" s="115"/>
      <c r="E35" s="167" t="str">
        <f t="shared" ref="E35:E44" si="17">IF(A35="","",VLOOKUP(A35,Matrix,12,FALSE))</f>
        <v/>
      </c>
      <c r="F35" s="168" t="str">
        <f t="shared" ref="F35:F44" si="18">IF(A35="","",VLOOKUP(A35,Matrix,8,FALSE))</f>
        <v/>
      </c>
      <c r="G35" s="168" t="str">
        <f t="shared" ref="G35:G44" si="19">IF(A35="","",VLOOKUP(A35,Matrix,9,FALSE))</f>
        <v/>
      </c>
      <c r="H35" s="168" t="str">
        <f t="shared" ref="H35:H44" si="20">IF(A35="","",VLOOKUP(A35,Matrix,10,FALSE))</f>
        <v/>
      </c>
      <c r="I35" s="169" t="str">
        <f t="shared" ref="I35:I44" si="21">IF(A35="","",VLOOKUP(A35,Matrix,6,FALSE)&amp;" / "&amp;VLOOKUP(A35,Matrix,7,FALSE))</f>
        <v/>
      </c>
      <c r="J35" s="82"/>
      <c r="K35" s="80"/>
      <c r="L35" s="80"/>
      <c r="M35" s="82"/>
      <c r="N35" s="80"/>
      <c r="O35" s="82"/>
      <c r="P35" s="80"/>
      <c r="Q35" s="80"/>
      <c r="R35" s="82"/>
      <c r="S35" s="80"/>
      <c r="T35" s="82"/>
      <c r="U35" s="80"/>
      <c r="V35" s="138"/>
      <c r="W35" s="90">
        <f t="shared" ref="W35:W44" si="22">IF(B35=3,290,IF(B35=2,280,255))</f>
        <v>255</v>
      </c>
      <c r="X35" s="83">
        <f t="shared" ref="X35:X44" si="23">IF(B35=1,L35+Q35,0)</f>
        <v>0</v>
      </c>
      <c r="Y35" s="77">
        <f t="shared" ref="Y35:Y44" si="24">J35+M35+O35+R35+T35</f>
        <v>0</v>
      </c>
      <c r="Z35" s="83">
        <f t="shared" ref="Z35:Z44" si="25">K35+N35+P35+S35+U35</f>
        <v>0</v>
      </c>
      <c r="AA35" s="150">
        <f t="shared" ref="AA35:AA44" si="26">SUM(Y35:Z35)</f>
        <v>0</v>
      </c>
      <c r="AB35" s="143">
        <f t="shared" ref="AB35:AB44" si="27">AC35-V35</f>
        <v>255</v>
      </c>
      <c r="AC35" s="144">
        <f t="shared" ref="AC35:AC44" si="28">ROUND((V35+W35+X35)-(Y35+Z35),0)</f>
        <v>255</v>
      </c>
    </row>
    <row r="36" spans="1:29" ht="13.5" x14ac:dyDescent="0.25">
      <c r="A36" s="74"/>
      <c r="B36" s="80"/>
      <c r="C36" s="185" t="str">
        <f t="shared" si="0"/>
        <v/>
      </c>
      <c r="D36" s="115"/>
      <c r="E36" s="167" t="str">
        <f t="shared" si="17"/>
        <v/>
      </c>
      <c r="F36" s="168" t="str">
        <f t="shared" si="18"/>
        <v/>
      </c>
      <c r="G36" s="168" t="str">
        <f t="shared" si="19"/>
        <v/>
      </c>
      <c r="H36" s="168" t="str">
        <f t="shared" si="20"/>
        <v/>
      </c>
      <c r="I36" s="169" t="str">
        <f t="shared" si="21"/>
        <v/>
      </c>
      <c r="J36" s="82"/>
      <c r="K36" s="80"/>
      <c r="L36" s="80"/>
      <c r="M36" s="82"/>
      <c r="N36" s="80"/>
      <c r="O36" s="82"/>
      <c r="P36" s="80"/>
      <c r="Q36" s="80"/>
      <c r="R36" s="82"/>
      <c r="S36" s="80"/>
      <c r="T36" s="82"/>
      <c r="U36" s="80"/>
      <c r="V36" s="138"/>
      <c r="W36" s="90">
        <f t="shared" si="22"/>
        <v>255</v>
      </c>
      <c r="X36" s="83">
        <f t="shared" si="23"/>
        <v>0</v>
      </c>
      <c r="Y36" s="77">
        <f t="shared" si="24"/>
        <v>0</v>
      </c>
      <c r="Z36" s="83">
        <f t="shared" si="25"/>
        <v>0</v>
      </c>
      <c r="AA36" s="150">
        <f t="shared" si="26"/>
        <v>0</v>
      </c>
      <c r="AB36" s="143">
        <f t="shared" si="27"/>
        <v>255</v>
      </c>
      <c r="AC36" s="144">
        <f t="shared" si="28"/>
        <v>255</v>
      </c>
    </row>
    <row r="37" spans="1:29" ht="13.5" x14ac:dyDescent="0.25">
      <c r="A37" s="74"/>
      <c r="B37" s="80"/>
      <c r="C37" s="185" t="str">
        <f t="shared" si="0"/>
        <v/>
      </c>
      <c r="D37" s="115"/>
      <c r="E37" s="167" t="str">
        <f t="shared" si="17"/>
        <v/>
      </c>
      <c r="F37" s="168" t="str">
        <f t="shared" si="18"/>
        <v/>
      </c>
      <c r="G37" s="168" t="str">
        <f t="shared" si="19"/>
        <v/>
      </c>
      <c r="H37" s="168" t="str">
        <f t="shared" si="20"/>
        <v/>
      </c>
      <c r="I37" s="169" t="str">
        <f t="shared" si="21"/>
        <v/>
      </c>
      <c r="J37" s="82"/>
      <c r="K37" s="80"/>
      <c r="L37" s="80"/>
      <c r="M37" s="82"/>
      <c r="N37" s="80"/>
      <c r="O37" s="82"/>
      <c r="P37" s="80"/>
      <c r="Q37" s="80"/>
      <c r="R37" s="82"/>
      <c r="S37" s="80"/>
      <c r="T37" s="82"/>
      <c r="U37" s="80"/>
      <c r="V37" s="138"/>
      <c r="W37" s="90">
        <f t="shared" si="22"/>
        <v>255</v>
      </c>
      <c r="X37" s="83">
        <f t="shared" si="23"/>
        <v>0</v>
      </c>
      <c r="Y37" s="77">
        <f t="shared" si="24"/>
        <v>0</v>
      </c>
      <c r="Z37" s="83">
        <f t="shared" si="25"/>
        <v>0</v>
      </c>
      <c r="AA37" s="150">
        <f t="shared" si="26"/>
        <v>0</v>
      </c>
      <c r="AB37" s="143">
        <f t="shared" si="27"/>
        <v>255</v>
      </c>
      <c r="AC37" s="144">
        <f t="shared" si="28"/>
        <v>255</v>
      </c>
    </row>
    <row r="38" spans="1:29" ht="13.5" x14ac:dyDescent="0.25">
      <c r="A38" s="74"/>
      <c r="B38" s="80"/>
      <c r="C38" s="185" t="str">
        <f t="shared" si="0"/>
        <v/>
      </c>
      <c r="D38" s="115"/>
      <c r="E38" s="167" t="str">
        <f t="shared" si="17"/>
        <v/>
      </c>
      <c r="F38" s="168" t="str">
        <f t="shared" si="18"/>
        <v/>
      </c>
      <c r="G38" s="168" t="str">
        <f t="shared" si="19"/>
        <v/>
      </c>
      <c r="H38" s="168" t="str">
        <f t="shared" si="20"/>
        <v/>
      </c>
      <c r="I38" s="169" t="str">
        <f t="shared" si="21"/>
        <v/>
      </c>
      <c r="J38" s="82"/>
      <c r="K38" s="80"/>
      <c r="L38" s="80"/>
      <c r="M38" s="82"/>
      <c r="N38" s="80"/>
      <c r="O38" s="82"/>
      <c r="P38" s="80"/>
      <c r="Q38" s="80"/>
      <c r="R38" s="82"/>
      <c r="S38" s="80"/>
      <c r="T38" s="82"/>
      <c r="U38" s="80"/>
      <c r="V38" s="138"/>
      <c r="W38" s="90">
        <f t="shared" si="22"/>
        <v>255</v>
      </c>
      <c r="X38" s="83">
        <f t="shared" si="23"/>
        <v>0</v>
      </c>
      <c r="Y38" s="77">
        <f t="shared" si="24"/>
        <v>0</v>
      </c>
      <c r="Z38" s="83">
        <f t="shared" si="25"/>
        <v>0</v>
      </c>
      <c r="AA38" s="150">
        <f t="shared" si="26"/>
        <v>0</v>
      </c>
      <c r="AB38" s="143">
        <f t="shared" si="27"/>
        <v>255</v>
      </c>
      <c r="AC38" s="144">
        <f t="shared" si="28"/>
        <v>255</v>
      </c>
    </row>
    <row r="39" spans="1:29" ht="13.5" x14ac:dyDescent="0.25">
      <c r="A39" s="74"/>
      <c r="B39" s="80"/>
      <c r="C39" s="185" t="str">
        <f t="shared" si="0"/>
        <v/>
      </c>
      <c r="D39" s="115"/>
      <c r="E39" s="167" t="str">
        <f t="shared" si="17"/>
        <v/>
      </c>
      <c r="F39" s="168" t="str">
        <f t="shared" si="18"/>
        <v/>
      </c>
      <c r="G39" s="168" t="str">
        <f t="shared" si="19"/>
        <v/>
      </c>
      <c r="H39" s="168" t="str">
        <f t="shared" si="20"/>
        <v/>
      </c>
      <c r="I39" s="169" t="str">
        <f t="shared" si="21"/>
        <v/>
      </c>
      <c r="J39" s="82"/>
      <c r="K39" s="80"/>
      <c r="L39" s="80"/>
      <c r="M39" s="82"/>
      <c r="N39" s="80"/>
      <c r="O39" s="82"/>
      <c r="P39" s="80"/>
      <c r="Q39" s="80"/>
      <c r="R39" s="82"/>
      <c r="S39" s="80"/>
      <c r="T39" s="82"/>
      <c r="U39" s="80"/>
      <c r="V39" s="138"/>
      <c r="W39" s="90">
        <f t="shared" si="22"/>
        <v>255</v>
      </c>
      <c r="X39" s="83">
        <f t="shared" si="23"/>
        <v>0</v>
      </c>
      <c r="Y39" s="77">
        <f t="shared" si="24"/>
        <v>0</v>
      </c>
      <c r="Z39" s="83">
        <f t="shared" si="25"/>
        <v>0</v>
      </c>
      <c r="AA39" s="150">
        <f t="shared" si="26"/>
        <v>0</v>
      </c>
      <c r="AB39" s="143">
        <f t="shared" si="27"/>
        <v>255</v>
      </c>
      <c r="AC39" s="144">
        <f t="shared" si="28"/>
        <v>255</v>
      </c>
    </row>
    <row r="40" spans="1:29" ht="13.5" x14ac:dyDescent="0.25">
      <c r="A40" s="74"/>
      <c r="B40" s="80"/>
      <c r="C40" s="185" t="str">
        <f t="shared" si="0"/>
        <v/>
      </c>
      <c r="D40" s="115"/>
      <c r="E40" s="167" t="str">
        <f t="shared" si="17"/>
        <v/>
      </c>
      <c r="F40" s="168" t="str">
        <f t="shared" si="18"/>
        <v/>
      </c>
      <c r="G40" s="168" t="str">
        <f t="shared" si="19"/>
        <v/>
      </c>
      <c r="H40" s="168" t="str">
        <f t="shared" si="20"/>
        <v/>
      </c>
      <c r="I40" s="169" t="str">
        <f t="shared" si="21"/>
        <v/>
      </c>
      <c r="J40" s="82"/>
      <c r="K40" s="80"/>
      <c r="L40" s="80"/>
      <c r="M40" s="82"/>
      <c r="N40" s="80"/>
      <c r="O40" s="82"/>
      <c r="P40" s="80"/>
      <c r="Q40" s="80"/>
      <c r="R40" s="82"/>
      <c r="S40" s="80"/>
      <c r="T40" s="82"/>
      <c r="U40" s="80"/>
      <c r="V40" s="138"/>
      <c r="W40" s="90">
        <f t="shared" si="22"/>
        <v>255</v>
      </c>
      <c r="X40" s="83">
        <f t="shared" si="23"/>
        <v>0</v>
      </c>
      <c r="Y40" s="77">
        <f t="shared" si="24"/>
        <v>0</v>
      </c>
      <c r="Z40" s="83">
        <f t="shared" si="25"/>
        <v>0</v>
      </c>
      <c r="AA40" s="150">
        <f t="shared" si="26"/>
        <v>0</v>
      </c>
      <c r="AB40" s="143">
        <f t="shared" si="27"/>
        <v>255</v>
      </c>
      <c r="AC40" s="144">
        <f t="shared" si="28"/>
        <v>255</v>
      </c>
    </row>
    <row r="41" spans="1:29" ht="13.5" x14ac:dyDescent="0.25">
      <c r="A41" s="74"/>
      <c r="B41" s="80"/>
      <c r="C41" s="185" t="str">
        <f t="shared" si="0"/>
        <v/>
      </c>
      <c r="D41" s="115"/>
      <c r="E41" s="167" t="str">
        <f t="shared" si="17"/>
        <v/>
      </c>
      <c r="F41" s="168" t="str">
        <f t="shared" si="18"/>
        <v/>
      </c>
      <c r="G41" s="168" t="str">
        <f t="shared" si="19"/>
        <v/>
      </c>
      <c r="H41" s="168" t="str">
        <f t="shared" si="20"/>
        <v/>
      </c>
      <c r="I41" s="169" t="str">
        <f t="shared" si="21"/>
        <v/>
      </c>
      <c r="J41" s="82"/>
      <c r="K41" s="80"/>
      <c r="L41" s="80"/>
      <c r="M41" s="82"/>
      <c r="N41" s="80"/>
      <c r="O41" s="82"/>
      <c r="P41" s="80"/>
      <c r="Q41" s="80"/>
      <c r="R41" s="82"/>
      <c r="S41" s="80"/>
      <c r="T41" s="82"/>
      <c r="U41" s="80"/>
      <c r="V41" s="138"/>
      <c r="W41" s="90">
        <f t="shared" si="22"/>
        <v>255</v>
      </c>
      <c r="X41" s="83">
        <f t="shared" si="23"/>
        <v>0</v>
      </c>
      <c r="Y41" s="77">
        <f t="shared" si="24"/>
        <v>0</v>
      </c>
      <c r="Z41" s="83">
        <f t="shared" si="25"/>
        <v>0</v>
      </c>
      <c r="AA41" s="150">
        <f t="shared" si="26"/>
        <v>0</v>
      </c>
      <c r="AB41" s="143">
        <f t="shared" si="27"/>
        <v>255</v>
      </c>
      <c r="AC41" s="144">
        <f t="shared" si="28"/>
        <v>255</v>
      </c>
    </row>
    <row r="42" spans="1:29" ht="13.5" x14ac:dyDescent="0.25">
      <c r="A42" s="74"/>
      <c r="B42" s="80"/>
      <c r="C42" s="185" t="str">
        <f t="shared" si="0"/>
        <v/>
      </c>
      <c r="D42" s="115"/>
      <c r="E42" s="167" t="str">
        <f t="shared" si="17"/>
        <v/>
      </c>
      <c r="F42" s="168" t="str">
        <f t="shared" si="18"/>
        <v/>
      </c>
      <c r="G42" s="168" t="str">
        <f t="shared" si="19"/>
        <v/>
      </c>
      <c r="H42" s="168" t="str">
        <f t="shared" si="20"/>
        <v/>
      </c>
      <c r="I42" s="169" t="str">
        <f t="shared" si="21"/>
        <v/>
      </c>
      <c r="J42" s="82"/>
      <c r="K42" s="80"/>
      <c r="L42" s="80"/>
      <c r="M42" s="82"/>
      <c r="N42" s="80"/>
      <c r="O42" s="82"/>
      <c r="P42" s="80"/>
      <c r="Q42" s="80"/>
      <c r="R42" s="82"/>
      <c r="S42" s="80"/>
      <c r="T42" s="82"/>
      <c r="U42" s="80"/>
      <c r="V42" s="138"/>
      <c r="W42" s="90">
        <f t="shared" si="22"/>
        <v>255</v>
      </c>
      <c r="X42" s="83">
        <f t="shared" si="23"/>
        <v>0</v>
      </c>
      <c r="Y42" s="77">
        <f t="shared" si="24"/>
        <v>0</v>
      </c>
      <c r="Z42" s="83">
        <f t="shared" si="25"/>
        <v>0</v>
      </c>
      <c r="AA42" s="150">
        <f t="shared" si="26"/>
        <v>0</v>
      </c>
      <c r="AB42" s="143">
        <f t="shared" si="27"/>
        <v>255</v>
      </c>
      <c r="AC42" s="144">
        <f t="shared" si="28"/>
        <v>255</v>
      </c>
    </row>
    <row r="43" spans="1:29" ht="13.5" x14ac:dyDescent="0.25">
      <c r="A43" s="74"/>
      <c r="B43" s="80"/>
      <c r="C43" s="185" t="str">
        <f t="shared" si="0"/>
        <v/>
      </c>
      <c r="D43" s="115"/>
      <c r="E43" s="167" t="str">
        <f t="shared" si="17"/>
        <v/>
      </c>
      <c r="F43" s="168" t="str">
        <f t="shared" si="18"/>
        <v/>
      </c>
      <c r="G43" s="168" t="str">
        <f t="shared" si="19"/>
        <v/>
      </c>
      <c r="H43" s="168" t="str">
        <f t="shared" si="20"/>
        <v/>
      </c>
      <c r="I43" s="169" t="str">
        <f t="shared" si="21"/>
        <v/>
      </c>
      <c r="J43" s="82"/>
      <c r="K43" s="80"/>
      <c r="L43" s="80"/>
      <c r="M43" s="82"/>
      <c r="N43" s="80"/>
      <c r="O43" s="82"/>
      <c r="P43" s="80"/>
      <c r="Q43" s="80"/>
      <c r="R43" s="82"/>
      <c r="S43" s="80"/>
      <c r="T43" s="82"/>
      <c r="U43" s="80"/>
      <c r="V43" s="138"/>
      <c r="W43" s="90">
        <f t="shared" si="22"/>
        <v>255</v>
      </c>
      <c r="X43" s="83">
        <f t="shared" si="23"/>
        <v>0</v>
      </c>
      <c r="Y43" s="77">
        <f t="shared" si="24"/>
        <v>0</v>
      </c>
      <c r="Z43" s="83">
        <f t="shared" si="25"/>
        <v>0</v>
      </c>
      <c r="AA43" s="150">
        <f t="shared" si="26"/>
        <v>0</v>
      </c>
      <c r="AB43" s="143">
        <f t="shared" si="27"/>
        <v>255</v>
      </c>
      <c r="AC43" s="144">
        <f t="shared" si="28"/>
        <v>255</v>
      </c>
    </row>
    <row r="44" spans="1:29" ht="13.5" x14ac:dyDescent="0.25">
      <c r="A44" s="84"/>
      <c r="B44" s="85"/>
      <c r="C44" s="186" t="str">
        <f t="shared" si="0"/>
        <v/>
      </c>
      <c r="D44" s="116"/>
      <c r="E44" s="170" t="str">
        <f t="shared" si="17"/>
        <v/>
      </c>
      <c r="F44" s="171" t="str">
        <f t="shared" si="18"/>
        <v/>
      </c>
      <c r="G44" s="171" t="str">
        <f t="shared" si="19"/>
        <v/>
      </c>
      <c r="H44" s="171" t="str">
        <f t="shared" si="20"/>
        <v/>
      </c>
      <c r="I44" s="172" t="str">
        <f t="shared" si="21"/>
        <v/>
      </c>
      <c r="J44" s="86"/>
      <c r="K44" s="85"/>
      <c r="L44" s="85"/>
      <c r="M44" s="86"/>
      <c r="N44" s="85"/>
      <c r="O44" s="86"/>
      <c r="P44" s="85"/>
      <c r="Q44" s="85"/>
      <c r="R44" s="86"/>
      <c r="S44" s="85"/>
      <c r="T44" s="86"/>
      <c r="U44" s="85"/>
      <c r="V44" s="139"/>
      <c r="W44" s="91">
        <f t="shared" si="22"/>
        <v>255</v>
      </c>
      <c r="X44" s="87">
        <f t="shared" si="23"/>
        <v>0</v>
      </c>
      <c r="Y44" s="88">
        <f t="shared" si="24"/>
        <v>0</v>
      </c>
      <c r="Z44" s="87">
        <f t="shared" si="25"/>
        <v>0</v>
      </c>
      <c r="AA44" s="151">
        <f t="shared" si="26"/>
        <v>0</v>
      </c>
      <c r="AB44" s="145">
        <f t="shared" si="27"/>
        <v>255</v>
      </c>
      <c r="AC44" s="146">
        <f t="shared" si="28"/>
        <v>255</v>
      </c>
    </row>
  </sheetData>
  <mergeCells count="5">
    <mergeCell ref="J3:L3"/>
    <mergeCell ref="M3:Q3"/>
    <mergeCell ref="R3:U3"/>
    <mergeCell ref="W3:Z3"/>
    <mergeCell ref="AA3:AC3"/>
  </mergeCells>
  <phoneticPr fontId="2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6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4"/>
  <sheetViews>
    <sheetView zoomScale="120" zoomScaleNormal="12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2578125" defaultRowHeight="12.75" outlineLevelCol="1" x14ac:dyDescent="0.2"/>
  <cols>
    <col min="1" max="1" width="3.5703125" style="64" bestFit="1" customWidth="1"/>
    <col min="2" max="2" width="3.5703125" style="64" customWidth="1"/>
    <col min="3" max="3" width="3.28515625" style="64" bestFit="1" customWidth="1"/>
    <col min="4" max="4" width="5.140625" style="65" customWidth="1"/>
    <col min="5" max="5" width="20.7109375" style="66" customWidth="1"/>
    <col min="6" max="6" width="8.7109375" style="66" customWidth="1"/>
    <col min="7" max="7" width="20.7109375" style="66" customWidth="1"/>
    <col min="8" max="8" width="8.7109375" style="66" customWidth="1"/>
    <col min="9" max="9" width="20.7109375" style="66" customWidth="1"/>
    <col min="10" max="16" width="4.7109375" style="64" customWidth="1" outlineLevel="1"/>
    <col min="17" max="17" width="3" style="64" bestFit="1" customWidth="1"/>
    <col min="18" max="18" width="3.7109375" style="64" customWidth="1" outlineLevel="1"/>
    <col min="19" max="19" width="5.28515625" style="64" customWidth="1" outlineLevel="1"/>
    <col min="20" max="20" width="3.7109375" style="64" customWidth="1" outlineLevel="1"/>
    <col min="21" max="21" width="4.7109375" style="64" customWidth="1"/>
    <col min="22" max="22" width="8.7109375" style="65" customWidth="1"/>
    <col min="23" max="16384" width="11.42578125" style="68"/>
  </cols>
  <sheetData>
    <row r="1" spans="1:22" ht="15.75" x14ac:dyDescent="0.25">
      <c r="A1" s="63" t="str">
        <f>Stammdaten!A20</f>
        <v>THS Wettkampf (VPS Langen / HSVRM / Kreisgruppe 4) am: 12.09.2021</v>
      </c>
      <c r="B1" s="63"/>
    </row>
    <row r="2" spans="1:22" ht="15" x14ac:dyDescent="0.2">
      <c r="A2" s="69" t="str">
        <f>Stammdaten!A21</f>
        <v xml:space="preserve">PL: Stefan Baumann LR THS: Ingeborg Klingeberger Elke Herdel  </v>
      </c>
      <c r="B2" s="100"/>
    </row>
    <row r="3" spans="1:22" x14ac:dyDescent="0.2">
      <c r="A3" s="101" t="str">
        <f>"PARA-VIERKAMPF (Anzahl: "&amp;COUNT(A5:A34)&amp;")"</f>
        <v>PARA-VIERKAMPF (Anzahl: 0)</v>
      </c>
      <c r="B3" s="102"/>
      <c r="C3" s="102"/>
      <c r="D3" s="102"/>
      <c r="E3" s="102"/>
      <c r="F3" s="102"/>
      <c r="G3" s="102"/>
      <c r="H3" s="102"/>
      <c r="I3" s="102"/>
      <c r="J3" s="243" t="s">
        <v>82</v>
      </c>
      <c r="K3" s="245"/>
      <c r="L3" s="243" t="s">
        <v>83</v>
      </c>
      <c r="M3" s="244"/>
      <c r="N3" s="245"/>
      <c r="O3" s="243" t="s">
        <v>84</v>
      </c>
      <c r="P3" s="245"/>
      <c r="R3" s="246" t="s">
        <v>26</v>
      </c>
      <c r="S3" s="247"/>
      <c r="T3" s="248"/>
      <c r="U3" s="249" t="s">
        <v>99</v>
      </c>
      <c r="V3" s="251"/>
    </row>
    <row r="4" spans="1:22" ht="13.5" x14ac:dyDescent="0.25">
      <c r="A4" s="70" t="s">
        <v>12</v>
      </c>
      <c r="B4" s="70" t="s">
        <v>81</v>
      </c>
      <c r="C4" s="71" t="s">
        <v>13</v>
      </c>
      <c r="D4" s="62" t="s">
        <v>25</v>
      </c>
      <c r="E4" s="163" t="s">
        <v>111</v>
      </c>
      <c r="F4" s="163" t="s">
        <v>108</v>
      </c>
      <c r="G4" s="163" t="s">
        <v>3</v>
      </c>
      <c r="H4" s="163" t="s">
        <v>109</v>
      </c>
      <c r="I4" s="163" t="s">
        <v>110</v>
      </c>
      <c r="J4" s="71" t="s">
        <v>15</v>
      </c>
      <c r="K4" s="71" t="s">
        <v>70</v>
      </c>
      <c r="L4" s="71" t="s">
        <v>15</v>
      </c>
      <c r="M4" s="71" t="s">
        <v>16</v>
      </c>
      <c r="N4" s="71" t="s">
        <v>70</v>
      </c>
      <c r="O4" s="71" t="s">
        <v>15</v>
      </c>
      <c r="P4" s="71" t="s">
        <v>16</v>
      </c>
      <c r="Q4" s="136" t="s">
        <v>22</v>
      </c>
      <c r="R4" s="108" t="s">
        <v>28</v>
      </c>
      <c r="S4" s="108" t="s">
        <v>70</v>
      </c>
      <c r="T4" s="110" t="s">
        <v>74</v>
      </c>
      <c r="U4" s="136" t="s">
        <v>71</v>
      </c>
      <c r="V4" s="140" t="s">
        <v>8</v>
      </c>
    </row>
    <row r="5" spans="1:22" ht="13.5" x14ac:dyDescent="0.25">
      <c r="A5" s="162"/>
      <c r="B5" s="80">
        <v>3</v>
      </c>
      <c r="C5" s="184" t="str">
        <f t="shared" ref="C5:C34" si="0">IF(A5="","",VLOOKUP(A5,Matrix,3,FALSE))</f>
        <v/>
      </c>
      <c r="D5" s="114"/>
      <c r="E5" s="164" t="str">
        <f t="shared" ref="E5" si="1">IF(A5="","",VLOOKUP(A5,Matrix,12,FALSE))</f>
        <v/>
      </c>
      <c r="F5" s="165" t="str">
        <f t="shared" ref="F5" si="2">IF(A5="","",VLOOKUP(A5,Matrix,8,FALSE))</f>
        <v/>
      </c>
      <c r="G5" s="165" t="str">
        <f t="shared" ref="G5" si="3">IF(A5="","",VLOOKUP(A5,Matrix,9,FALSE))</f>
        <v/>
      </c>
      <c r="H5" s="165" t="str">
        <f t="shared" ref="H5" si="4">IF(A5="","",VLOOKUP(A5,Matrix,10,FALSE))</f>
        <v/>
      </c>
      <c r="I5" s="166" t="str">
        <f t="shared" ref="I5" si="5">IF(A5="","",VLOOKUP(A5,Matrix,6,FALSE)&amp;" / "&amp;VLOOKUP(A5,Matrix,7,FALSE))</f>
        <v/>
      </c>
      <c r="J5" s="123">
        <v>5</v>
      </c>
      <c r="K5" s="76"/>
      <c r="L5" s="76">
        <v>0</v>
      </c>
      <c r="M5" s="76">
        <v>0</v>
      </c>
      <c r="N5" s="76"/>
      <c r="O5" s="76">
        <v>0</v>
      </c>
      <c r="P5" s="124">
        <v>0</v>
      </c>
      <c r="Q5" s="137">
        <v>42</v>
      </c>
      <c r="R5" s="89">
        <f>IF(B5=3,200,IF(B5=2,200,180))</f>
        <v>200</v>
      </c>
      <c r="S5" s="78">
        <f t="shared" ref="S5:S34" si="6">IF(B5=1,K5+N5,0)</f>
        <v>0</v>
      </c>
      <c r="T5" s="78">
        <f t="shared" ref="T5:T34" si="7">J5+L5+M5+O5+P5</f>
        <v>5</v>
      </c>
      <c r="U5" s="152">
        <f>(R5+S5)-T5</f>
        <v>195</v>
      </c>
      <c r="V5" s="153">
        <f t="shared" ref="V5:V34" si="8">(R5+Q5+S5)-T5</f>
        <v>237</v>
      </c>
    </row>
    <row r="6" spans="1:22" ht="13.5" x14ac:dyDescent="0.25">
      <c r="A6" s="74"/>
      <c r="B6" s="80">
        <v>2</v>
      </c>
      <c r="C6" s="185" t="str">
        <f t="shared" si="0"/>
        <v/>
      </c>
      <c r="D6" s="115"/>
      <c r="E6" s="167" t="str">
        <f t="shared" ref="E6:E34" si="9">IF(A6="","",VLOOKUP(A6,Matrix,12,FALSE))</f>
        <v/>
      </c>
      <c r="F6" s="168" t="str">
        <f t="shared" ref="F6:F34" si="10">IF(A6="","",VLOOKUP(A6,Matrix,8,FALSE))</f>
        <v/>
      </c>
      <c r="G6" s="168" t="str">
        <f t="shared" ref="G6:G34" si="11">IF(A6="","",VLOOKUP(A6,Matrix,9,FALSE))</f>
        <v/>
      </c>
      <c r="H6" s="168" t="str">
        <f t="shared" ref="H6:H34" si="12">IF(A6="","",VLOOKUP(A6,Matrix,10,FALSE))</f>
        <v/>
      </c>
      <c r="I6" s="169" t="str">
        <f t="shared" ref="I6:I34" si="13">IF(A6="","",VLOOKUP(A6,Matrix,6,FALSE)&amp;" / "&amp;VLOOKUP(A6,Matrix,7,FALSE))</f>
        <v/>
      </c>
      <c r="J6" s="125">
        <v>5</v>
      </c>
      <c r="K6" s="80"/>
      <c r="L6" s="80">
        <v>0</v>
      </c>
      <c r="M6" s="80">
        <v>0</v>
      </c>
      <c r="N6" s="80"/>
      <c r="O6" s="80">
        <v>0</v>
      </c>
      <c r="P6" s="126">
        <v>0</v>
      </c>
      <c r="Q6" s="138">
        <v>41</v>
      </c>
      <c r="R6" s="90">
        <f t="shared" ref="R6:R34" si="14">IF(B6=3,200,IF(B6=2,200,180))</f>
        <v>200</v>
      </c>
      <c r="S6" s="83">
        <f t="shared" si="6"/>
        <v>0</v>
      </c>
      <c r="T6" s="83">
        <f t="shared" si="7"/>
        <v>5</v>
      </c>
      <c r="U6" s="154">
        <f t="shared" ref="U6:U34" si="15">(R6+S6)-T6</f>
        <v>195</v>
      </c>
      <c r="V6" s="155">
        <f t="shared" si="8"/>
        <v>236</v>
      </c>
    </row>
    <row r="7" spans="1:22" ht="13.5" x14ac:dyDescent="0.25">
      <c r="A7" s="74"/>
      <c r="B7" s="80">
        <v>1</v>
      </c>
      <c r="C7" s="185" t="str">
        <f t="shared" si="0"/>
        <v/>
      </c>
      <c r="D7" s="115"/>
      <c r="E7" s="167" t="str">
        <f t="shared" si="9"/>
        <v/>
      </c>
      <c r="F7" s="168" t="str">
        <f t="shared" si="10"/>
        <v/>
      </c>
      <c r="G7" s="168" t="str">
        <f t="shared" si="11"/>
        <v/>
      </c>
      <c r="H7" s="168" t="str">
        <f t="shared" si="12"/>
        <v/>
      </c>
      <c r="I7" s="169" t="str">
        <f t="shared" si="13"/>
        <v/>
      </c>
      <c r="J7" s="125">
        <v>5</v>
      </c>
      <c r="K7" s="80">
        <v>10</v>
      </c>
      <c r="L7" s="80">
        <v>0</v>
      </c>
      <c r="M7" s="80">
        <v>0</v>
      </c>
      <c r="N7" s="80">
        <v>10</v>
      </c>
      <c r="O7" s="80">
        <v>0</v>
      </c>
      <c r="P7" s="126">
        <v>0</v>
      </c>
      <c r="Q7" s="138">
        <v>50</v>
      </c>
      <c r="R7" s="90">
        <f t="shared" si="14"/>
        <v>180</v>
      </c>
      <c r="S7" s="83">
        <f t="shared" si="6"/>
        <v>20</v>
      </c>
      <c r="T7" s="83">
        <f t="shared" si="7"/>
        <v>5</v>
      </c>
      <c r="U7" s="154">
        <f t="shared" si="15"/>
        <v>195</v>
      </c>
      <c r="V7" s="155">
        <f t="shared" si="8"/>
        <v>245</v>
      </c>
    </row>
    <row r="8" spans="1:22" ht="13.5" x14ac:dyDescent="0.25">
      <c r="A8" s="74"/>
      <c r="B8" s="80"/>
      <c r="C8" s="185" t="str">
        <f t="shared" si="0"/>
        <v/>
      </c>
      <c r="D8" s="115"/>
      <c r="E8" s="167" t="str">
        <f t="shared" si="9"/>
        <v/>
      </c>
      <c r="F8" s="168" t="str">
        <f t="shared" si="10"/>
        <v/>
      </c>
      <c r="G8" s="168" t="str">
        <f t="shared" si="11"/>
        <v/>
      </c>
      <c r="H8" s="168" t="str">
        <f t="shared" si="12"/>
        <v/>
      </c>
      <c r="I8" s="169" t="str">
        <f t="shared" si="13"/>
        <v/>
      </c>
      <c r="J8" s="125"/>
      <c r="K8" s="80"/>
      <c r="L8" s="80"/>
      <c r="M8" s="80"/>
      <c r="N8" s="80"/>
      <c r="O8" s="80"/>
      <c r="P8" s="126"/>
      <c r="Q8" s="138"/>
      <c r="R8" s="90">
        <f t="shared" si="14"/>
        <v>180</v>
      </c>
      <c r="S8" s="83">
        <f t="shared" si="6"/>
        <v>0</v>
      </c>
      <c r="T8" s="83">
        <f t="shared" si="7"/>
        <v>0</v>
      </c>
      <c r="U8" s="154">
        <f t="shared" si="15"/>
        <v>180</v>
      </c>
      <c r="V8" s="155">
        <f t="shared" si="8"/>
        <v>180</v>
      </c>
    </row>
    <row r="9" spans="1:22" ht="13.5" x14ac:dyDescent="0.25">
      <c r="A9" s="74"/>
      <c r="B9" s="80"/>
      <c r="C9" s="185" t="str">
        <f t="shared" si="0"/>
        <v/>
      </c>
      <c r="D9" s="115"/>
      <c r="E9" s="167" t="str">
        <f t="shared" si="9"/>
        <v/>
      </c>
      <c r="F9" s="168" t="str">
        <f t="shared" si="10"/>
        <v/>
      </c>
      <c r="G9" s="168" t="str">
        <f t="shared" si="11"/>
        <v/>
      </c>
      <c r="H9" s="168" t="str">
        <f t="shared" si="12"/>
        <v/>
      </c>
      <c r="I9" s="169" t="str">
        <f t="shared" si="13"/>
        <v/>
      </c>
      <c r="J9" s="125"/>
      <c r="K9" s="80"/>
      <c r="L9" s="80"/>
      <c r="M9" s="80"/>
      <c r="N9" s="80"/>
      <c r="O9" s="80"/>
      <c r="P9" s="126"/>
      <c r="Q9" s="138"/>
      <c r="R9" s="90">
        <f t="shared" si="14"/>
        <v>180</v>
      </c>
      <c r="S9" s="83">
        <f t="shared" si="6"/>
        <v>0</v>
      </c>
      <c r="T9" s="83">
        <f t="shared" si="7"/>
        <v>0</v>
      </c>
      <c r="U9" s="154">
        <f t="shared" si="15"/>
        <v>180</v>
      </c>
      <c r="V9" s="155">
        <f t="shared" si="8"/>
        <v>180</v>
      </c>
    </row>
    <row r="10" spans="1:22" ht="13.5" x14ac:dyDescent="0.25">
      <c r="A10" s="74"/>
      <c r="B10" s="80"/>
      <c r="C10" s="185" t="str">
        <f t="shared" si="0"/>
        <v/>
      </c>
      <c r="D10" s="115"/>
      <c r="E10" s="167" t="str">
        <f t="shared" si="9"/>
        <v/>
      </c>
      <c r="F10" s="168" t="str">
        <f t="shared" si="10"/>
        <v/>
      </c>
      <c r="G10" s="168" t="str">
        <f t="shared" si="11"/>
        <v/>
      </c>
      <c r="H10" s="168" t="str">
        <f t="shared" si="12"/>
        <v/>
      </c>
      <c r="I10" s="169" t="str">
        <f t="shared" si="13"/>
        <v/>
      </c>
      <c r="J10" s="125"/>
      <c r="K10" s="80"/>
      <c r="L10" s="80"/>
      <c r="M10" s="80"/>
      <c r="N10" s="80"/>
      <c r="O10" s="80"/>
      <c r="P10" s="126"/>
      <c r="Q10" s="138"/>
      <c r="R10" s="90">
        <f t="shared" si="14"/>
        <v>180</v>
      </c>
      <c r="S10" s="83">
        <f t="shared" si="6"/>
        <v>0</v>
      </c>
      <c r="T10" s="83">
        <f t="shared" si="7"/>
        <v>0</v>
      </c>
      <c r="U10" s="154">
        <f t="shared" si="15"/>
        <v>180</v>
      </c>
      <c r="V10" s="155">
        <f t="shared" si="8"/>
        <v>180</v>
      </c>
    </row>
    <row r="11" spans="1:22" ht="13.5" x14ac:dyDescent="0.25">
      <c r="A11" s="74"/>
      <c r="B11" s="80"/>
      <c r="C11" s="185" t="str">
        <f t="shared" si="0"/>
        <v/>
      </c>
      <c r="D11" s="115"/>
      <c r="E11" s="167" t="str">
        <f t="shared" si="9"/>
        <v/>
      </c>
      <c r="F11" s="168" t="str">
        <f t="shared" si="10"/>
        <v/>
      </c>
      <c r="G11" s="168" t="str">
        <f t="shared" si="11"/>
        <v/>
      </c>
      <c r="H11" s="168" t="str">
        <f t="shared" si="12"/>
        <v/>
      </c>
      <c r="I11" s="169" t="str">
        <f t="shared" si="13"/>
        <v/>
      </c>
      <c r="J11" s="125"/>
      <c r="K11" s="80"/>
      <c r="L11" s="80"/>
      <c r="M11" s="80"/>
      <c r="N11" s="80"/>
      <c r="O11" s="80"/>
      <c r="P11" s="126"/>
      <c r="Q11" s="138"/>
      <c r="R11" s="90">
        <f t="shared" si="14"/>
        <v>180</v>
      </c>
      <c r="S11" s="83">
        <f t="shared" si="6"/>
        <v>0</v>
      </c>
      <c r="T11" s="83">
        <f t="shared" si="7"/>
        <v>0</v>
      </c>
      <c r="U11" s="154">
        <f t="shared" si="15"/>
        <v>180</v>
      </c>
      <c r="V11" s="155">
        <f t="shared" si="8"/>
        <v>180</v>
      </c>
    </row>
    <row r="12" spans="1:22" ht="13.5" x14ac:dyDescent="0.25">
      <c r="A12" s="74"/>
      <c r="B12" s="80"/>
      <c r="C12" s="185" t="str">
        <f t="shared" si="0"/>
        <v/>
      </c>
      <c r="D12" s="115"/>
      <c r="E12" s="167" t="str">
        <f t="shared" si="9"/>
        <v/>
      </c>
      <c r="F12" s="168" t="str">
        <f t="shared" si="10"/>
        <v/>
      </c>
      <c r="G12" s="168" t="str">
        <f t="shared" si="11"/>
        <v/>
      </c>
      <c r="H12" s="168" t="str">
        <f t="shared" si="12"/>
        <v/>
      </c>
      <c r="I12" s="169" t="str">
        <f t="shared" si="13"/>
        <v/>
      </c>
      <c r="J12" s="125"/>
      <c r="K12" s="80"/>
      <c r="L12" s="80"/>
      <c r="M12" s="80"/>
      <c r="N12" s="80"/>
      <c r="O12" s="80"/>
      <c r="P12" s="126"/>
      <c r="Q12" s="138"/>
      <c r="R12" s="90">
        <f t="shared" si="14"/>
        <v>180</v>
      </c>
      <c r="S12" s="83">
        <f t="shared" si="6"/>
        <v>0</v>
      </c>
      <c r="T12" s="83">
        <f t="shared" si="7"/>
        <v>0</v>
      </c>
      <c r="U12" s="154">
        <f t="shared" si="15"/>
        <v>180</v>
      </c>
      <c r="V12" s="155">
        <f t="shared" si="8"/>
        <v>180</v>
      </c>
    </row>
    <row r="13" spans="1:22" ht="13.5" x14ac:dyDescent="0.25">
      <c r="A13" s="74"/>
      <c r="B13" s="80"/>
      <c r="C13" s="185" t="str">
        <f t="shared" si="0"/>
        <v/>
      </c>
      <c r="D13" s="115"/>
      <c r="E13" s="167" t="str">
        <f t="shared" si="9"/>
        <v/>
      </c>
      <c r="F13" s="168" t="str">
        <f t="shared" si="10"/>
        <v/>
      </c>
      <c r="G13" s="168" t="str">
        <f t="shared" si="11"/>
        <v/>
      </c>
      <c r="H13" s="168" t="str">
        <f t="shared" si="12"/>
        <v/>
      </c>
      <c r="I13" s="169" t="str">
        <f t="shared" si="13"/>
        <v/>
      </c>
      <c r="J13" s="125"/>
      <c r="K13" s="80"/>
      <c r="L13" s="80"/>
      <c r="M13" s="80"/>
      <c r="N13" s="80"/>
      <c r="O13" s="80"/>
      <c r="P13" s="126"/>
      <c r="Q13" s="138"/>
      <c r="R13" s="90">
        <f t="shared" si="14"/>
        <v>180</v>
      </c>
      <c r="S13" s="83">
        <f t="shared" si="6"/>
        <v>0</v>
      </c>
      <c r="T13" s="83">
        <f t="shared" si="7"/>
        <v>0</v>
      </c>
      <c r="U13" s="154">
        <f t="shared" si="15"/>
        <v>180</v>
      </c>
      <c r="V13" s="155">
        <f t="shared" si="8"/>
        <v>180</v>
      </c>
    </row>
    <row r="14" spans="1:22" ht="13.5" x14ac:dyDescent="0.25">
      <c r="A14" s="74"/>
      <c r="B14" s="80"/>
      <c r="C14" s="185" t="str">
        <f t="shared" si="0"/>
        <v/>
      </c>
      <c r="D14" s="115"/>
      <c r="E14" s="167" t="str">
        <f t="shared" si="9"/>
        <v/>
      </c>
      <c r="F14" s="168" t="str">
        <f t="shared" si="10"/>
        <v/>
      </c>
      <c r="G14" s="168" t="str">
        <f t="shared" si="11"/>
        <v/>
      </c>
      <c r="H14" s="168" t="str">
        <f t="shared" si="12"/>
        <v/>
      </c>
      <c r="I14" s="169" t="str">
        <f t="shared" si="13"/>
        <v/>
      </c>
      <c r="J14" s="125"/>
      <c r="K14" s="80"/>
      <c r="L14" s="80"/>
      <c r="M14" s="80"/>
      <c r="N14" s="80"/>
      <c r="O14" s="80"/>
      <c r="P14" s="126"/>
      <c r="Q14" s="138"/>
      <c r="R14" s="90">
        <f t="shared" si="14"/>
        <v>180</v>
      </c>
      <c r="S14" s="83">
        <f t="shared" si="6"/>
        <v>0</v>
      </c>
      <c r="T14" s="83">
        <f t="shared" si="7"/>
        <v>0</v>
      </c>
      <c r="U14" s="154">
        <f t="shared" si="15"/>
        <v>180</v>
      </c>
      <c r="V14" s="155">
        <f t="shared" si="8"/>
        <v>180</v>
      </c>
    </row>
    <row r="15" spans="1:22" ht="13.5" x14ac:dyDescent="0.25">
      <c r="A15" s="74"/>
      <c r="B15" s="80"/>
      <c r="C15" s="185" t="str">
        <f t="shared" si="0"/>
        <v/>
      </c>
      <c r="D15" s="115"/>
      <c r="E15" s="167" t="str">
        <f t="shared" si="9"/>
        <v/>
      </c>
      <c r="F15" s="168" t="str">
        <f t="shared" si="10"/>
        <v/>
      </c>
      <c r="G15" s="168" t="str">
        <f t="shared" si="11"/>
        <v/>
      </c>
      <c r="H15" s="168" t="str">
        <f t="shared" si="12"/>
        <v/>
      </c>
      <c r="I15" s="169" t="str">
        <f t="shared" si="13"/>
        <v/>
      </c>
      <c r="J15" s="125"/>
      <c r="K15" s="80"/>
      <c r="L15" s="80"/>
      <c r="M15" s="80"/>
      <c r="N15" s="80"/>
      <c r="O15" s="80"/>
      <c r="P15" s="126"/>
      <c r="Q15" s="138"/>
      <c r="R15" s="90">
        <f t="shared" si="14"/>
        <v>180</v>
      </c>
      <c r="S15" s="83">
        <f t="shared" si="6"/>
        <v>0</v>
      </c>
      <c r="T15" s="83">
        <f t="shared" si="7"/>
        <v>0</v>
      </c>
      <c r="U15" s="154">
        <f t="shared" si="15"/>
        <v>180</v>
      </c>
      <c r="V15" s="155">
        <f t="shared" si="8"/>
        <v>180</v>
      </c>
    </row>
    <row r="16" spans="1:22" ht="13.5" x14ac:dyDescent="0.25">
      <c r="A16" s="74"/>
      <c r="B16" s="80"/>
      <c r="C16" s="185" t="str">
        <f t="shared" si="0"/>
        <v/>
      </c>
      <c r="D16" s="115"/>
      <c r="E16" s="167" t="str">
        <f t="shared" si="9"/>
        <v/>
      </c>
      <c r="F16" s="168" t="str">
        <f t="shared" si="10"/>
        <v/>
      </c>
      <c r="G16" s="168" t="str">
        <f t="shared" si="11"/>
        <v/>
      </c>
      <c r="H16" s="168" t="str">
        <f t="shared" si="12"/>
        <v/>
      </c>
      <c r="I16" s="169" t="str">
        <f t="shared" si="13"/>
        <v/>
      </c>
      <c r="J16" s="125"/>
      <c r="K16" s="80"/>
      <c r="L16" s="80"/>
      <c r="M16" s="80"/>
      <c r="N16" s="80"/>
      <c r="O16" s="80"/>
      <c r="P16" s="126"/>
      <c r="Q16" s="138"/>
      <c r="R16" s="90">
        <f t="shared" si="14"/>
        <v>180</v>
      </c>
      <c r="S16" s="83">
        <f t="shared" si="6"/>
        <v>0</v>
      </c>
      <c r="T16" s="83">
        <f t="shared" si="7"/>
        <v>0</v>
      </c>
      <c r="U16" s="154">
        <f t="shared" si="15"/>
        <v>180</v>
      </c>
      <c r="V16" s="155">
        <f t="shared" si="8"/>
        <v>180</v>
      </c>
    </row>
    <row r="17" spans="1:22" ht="13.5" x14ac:dyDescent="0.25">
      <c r="A17" s="74"/>
      <c r="B17" s="80"/>
      <c r="C17" s="185" t="str">
        <f t="shared" si="0"/>
        <v/>
      </c>
      <c r="D17" s="115"/>
      <c r="E17" s="167" t="str">
        <f t="shared" si="9"/>
        <v/>
      </c>
      <c r="F17" s="168" t="str">
        <f t="shared" si="10"/>
        <v/>
      </c>
      <c r="G17" s="168" t="str">
        <f t="shared" si="11"/>
        <v/>
      </c>
      <c r="H17" s="168" t="str">
        <f t="shared" si="12"/>
        <v/>
      </c>
      <c r="I17" s="169" t="str">
        <f t="shared" si="13"/>
        <v/>
      </c>
      <c r="J17" s="125"/>
      <c r="K17" s="80"/>
      <c r="L17" s="80"/>
      <c r="M17" s="80"/>
      <c r="N17" s="80"/>
      <c r="O17" s="80"/>
      <c r="P17" s="126"/>
      <c r="Q17" s="138"/>
      <c r="R17" s="90">
        <f t="shared" si="14"/>
        <v>180</v>
      </c>
      <c r="S17" s="83">
        <f t="shared" si="6"/>
        <v>0</v>
      </c>
      <c r="T17" s="83">
        <f t="shared" si="7"/>
        <v>0</v>
      </c>
      <c r="U17" s="154">
        <f t="shared" si="15"/>
        <v>180</v>
      </c>
      <c r="V17" s="155">
        <f t="shared" si="8"/>
        <v>180</v>
      </c>
    </row>
    <row r="18" spans="1:22" ht="13.5" x14ac:dyDescent="0.25">
      <c r="A18" s="74"/>
      <c r="B18" s="80"/>
      <c r="C18" s="185" t="str">
        <f t="shared" si="0"/>
        <v/>
      </c>
      <c r="D18" s="115"/>
      <c r="E18" s="167" t="str">
        <f t="shared" si="9"/>
        <v/>
      </c>
      <c r="F18" s="168" t="str">
        <f t="shared" si="10"/>
        <v/>
      </c>
      <c r="G18" s="168" t="str">
        <f t="shared" si="11"/>
        <v/>
      </c>
      <c r="H18" s="168" t="str">
        <f t="shared" si="12"/>
        <v/>
      </c>
      <c r="I18" s="169" t="str">
        <f t="shared" si="13"/>
        <v/>
      </c>
      <c r="J18" s="125"/>
      <c r="K18" s="80"/>
      <c r="L18" s="80"/>
      <c r="M18" s="80"/>
      <c r="N18" s="80"/>
      <c r="O18" s="80"/>
      <c r="P18" s="126"/>
      <c r="Q18" s="138"/>
      <c r="R18" s="90">
        <f t="shared" si="14"/>
        <v>180</v>
      </c>
      <c r="S18" s="83">
        <f t="shared" si="6"/>
        <v>0</v>
      </c>
      <c r="T18" s="83">
        <f t="shared" si="7"/>
        <v>0</v>
      </c>
      <c r="U18" s="154">
        <f t="shared" si="15"/>
        <v>180</v>
      </c>
      <c r="V18" s="155">
        <f t="shared" si="8"/>
        <v>180</v>
      </c>
    </row>
    <row r="19" spans="1:22" ht="13.5" x14ac:dyDescent="0.25">
      <c r="A19" s="74"/>
      <c r="B19" s="80"/>
      <c r="C19" s="185" t="str">
        <f t="shared" si="0"/>
        <v/>
      </c>
      <c r="D19" s="115"/>
      <c r="E19" s="167" t="str">
        <f t="shared" si="9"/>
        <v/>
      </c>
      <c r="F19" s="168" t="str">
        <f t="shared" si="10"/>
        <v/>
      </c>
      <c r="G19" s="168" t="str">
        <f t="shared" si="11"/>
        <v/>
      </c>
      <c r="H19" s="168" t="str">
        <f t="shared" si="12"/>
        <v/>
      </c>
      <c r="I19" s="169" t="str">
        <f t="shared" si="13"/>
        <v/>
      </c>
      <c r="J19" s="125"/>
      <c r="K19" s="80"/>
      <c r="L19" s="80"/>
      <c r="M19" s="80"/>
      <c r="N19" s="80"/>
      <c r="O19" s="80"/>
      <c r="P19" s="126"/>
      <c r="Q19" s="138"/>
      <c r="R19" s="90">
        <f t="shared" si="14"/>
        <v>180</v>
      </c>
      <c r="S19" s="83">
        <f t="shared" si="6"/>
        <v>0</v>
      </c>
      <c r="T19" s="83">
        <f t="shared" si="7"/>
        <v>0</v>
      </c>
      <c r="U19" s="154">
        <f t="shared" si="15"/>
        <v>180</v>
      </c>
      <c r="V19" s="155">
        <f t="shared" si="8"/>
        <v>180</v>
      </c>
    </row>
    <row r="20" spans="1:22" ht="13.5" x14ac:dyDescent="0.25">
      <c r="A20" s="74"/>
      <c r="B20" s="80"/>
      <c r="C20" s="185" t="str">
        <f t="shared" si="0"/>
        <v/>
      </c>
      <c r="D20" s="115"/>
      <c r="E20" s="167" t="str">
        <f t="shared" si="9"/>
        <v/>
      </c>
      <c r="F20" s="168" t="str">
        <f t="shared" si="10"/>
        <v/>
      </c>
      <c r="G20" s="168" t="str">
        <f t="shared" si="11"/>
        <v/>
      </c>
      <c r="H20" s="168" t="str">
        <f t="shared" si="12"/>
        <v/>
      </c>
      <c r="I20" s="169" t="str">
        <f t="shared" si="13"/>
        <v/>
      </c>
      <c r="J20" s="125"/>
      <c r="K20" s="80"/>
      <c r="L20" s="80"/>
      <c r="M20" s="80"/>
      <c r="N20" s="80"/>
      <c r="O20" s="80"/>
      <c r="P20" s="126"/>
      <c r="Q20" s="138"/>
      <c r="R20" s="90">
        <f t="shared" si="14"/>
        <v>180</v>
      </c>
      <c r="S20" s="83">
        <f t="shared" si="6"/>
        <v>0</v>
      </c>
      <c r="T20" s="83">
        <f t="shared" si="7"/>
        <v>0</v>
      </c>
      <c r="U20" s="154">
        <f t="shared" si="15"/>
        <v>180</v>
      </c>
      <c r="V20" s="155">
        <f t="shared" si="8"/>
        <v>180</v>
      </c>
    </row>
    <row r="21" spans="1:22" ht="13.5" x14ac:dyDescent="0.25">
      <c r="A21" s="74"/>
      <c r="B21" s="80"/>
      <c r="C21" s="185" t="str">
        <f t="shared" si="0"/>
        <v/>
      </c>
      <c r="D21" s="115"/>
      <c r="E21" s="167" t="str">
        <f t="shared" si="9"/>
        <v/>
      </c>
      <c r="F21" s="168" t="str">
        <f t="shared" si="10"/>
        <v/>
      </c>
      <c r="G21" s="168" t="str">
        <f t="shared" si="11"/>
        <v/>
      </c>
      <c r="H21" s="168" t="str">
        <f t="shared" si="12"/>
        <v/>
      </c>
      <c r="I21" s="169" t="str">
        <f t="shared" si="13"/>
        <v/>
      </c>
      <c r="J21" s="125"/>
      <c r="K21" s="80"/>
      <c r="L21" s="80"/>
      <c r="M21" s="80"/>
      <c r="N21" s="80"/>
      <c r="O21" s="80"/>
      <c r="P21" s="126"/>
      <c r="Q21" s="138"/>
      <c r="R21" s="90">
        <f t="shared" si="14"/>
        <v>180</v>
      </c>
      <c r="S21" s="83">
        <f t="shared" si="6"/>
        <v>0</v>
      </c>
      <c r="T21" s="83">
        <f t="shared" si="7"/>
        <v>0</v>
      </c>
      <c r="U21" s="154">
        <f t="shared" si="15"/>
        <v>180</v>
      </c>
      <c r="V21" s="155">
        <f t="shared" si="8"/>
        <v>180</v>
      </c>
    </row>
    <row r="22" spans="1:22" ht="13.5" x14ac:dyDescent="0.25">
      <c r="A22" s="74"/>
      <c r="B22" s="80"/>
      <c r="C22" s="185" t="str">
        <f t="shared" si="0"/>
        <v/>
      </c>
      <c r="D22" s="115"/>
      <c r="E22" s="167" t="str">
        <f t="shared" si="9"/>
        <v/>
      </c>
      <c r="F22" s="168" t="str">
        <f t="shared" si="10"/>
        <v/>
      </c>
      <c r="G22" s="168" t="str">
        <f t="shared" si="11"/>
        <v/>
      </c>
      <c r="H22" s="168" t="str">
        <f t="shared" si="12"/>
        <v/>
      </c>
      <c r="I22" s="169" t="str">
        <f t="shared" si="13"/>
        <v/>
      </c>
      <c r="J22" s="125"/>
      <c r="K22" s="80"/>
      <c r="L22" s="80"/>
      <c r="M22" s="80"/>
      <c r="N22" s="80"/>
      <c r="O22" s="80"/>
      <c r="P22" s="126"/>
      <c r="Q22" s="138"/>
      <c r="R22" s="90">
        <f t="shared" si="14"/>
        <v>180</v>
      </c>
      <c r="S22" s="83">
        <f t="shared" si="6"/>
        <v>0</v>
      </c>
      <c r="T22" s="83">
        <f t="shared" si="7"/>
        <v>0</v>
      </c>
      <c r="U22" s="154">
        <f t="shared" si="15"/>
        <v>180</v>
      </c>
      <c r="V22" s="155">
        <f t="shared" si="8"/>
        <v>180</v>
      </c>
    </row>
    <row r="23" spans="1:22" ht="13.5" x14ac:dyDescent="0.25">
      <c r="A23" s="74"/>
      <c r="B23" s="80"/>
      <c r="C23" s="185" t="str">
        <f t="shared" si="0"/>
        <v/>
      </c>
      <c r="D23" s="115"/>
      <c r="E23" s="167" t="str">
        <f t="shared" si="9"/>
        <v/>
      </c>
      <c r="F23" s="168" t="str">
        <f t="shared" si="10"/>
        <v/>
      </c>
      <c r="G23" s="168" t="str">
        <f t="shared" si="11"/>
        <v/>
      </c>
      <c r="H23" s="168" t="str">
        <f t="shared" si="12"/>
        <v/>
      </c>
      <c r="I23" s="169" t="str">
        <f t="shared" si="13"/>
        <v/>
      </c>
      <c r="J23" s="125"/>
      <c r="K23" s="80"/>
      <c r="L23" s="80"/>
      <c r="M23" s="80"/>
      <c r="N23" s="80"/>
      <c r="O23" s="80"/>
      <c r="P23" s="126"/>
      <c r="Q23" s="138"/>
      <c r="R23" s="90">
        <f t="shared" si="14"/>
        <v>180</v>
      </c>
      <c r="S23" s="83">
        <f t="shared" si="6"/>
        <v>0</v>
      </c>
      <c r="T23" s="83">
        <f t="shared" si="7"/>
        <v>0</v>
      </c>
      <c r="U23" s="154">
        <f t="shared" si="15"/>
        <v>180</v>
      </c>
      <c r="V23" s="155">
        <f t="shared" si="8"/>
        <v>180</v>
      </c>
    </row>
    <row r="24" spans="1:22" ht="13.5" x14ac:dyDescent="0.25">
      <c r="A24" s="74"/>
      <c r="B24" s="80"/>
      <c r="C24" s="185" t="str">
        <f t="shared" si="0"/>
        <v/>
      </c>
      <c r="D24" s="115"/>
      <c r="E24" s="167" t="str">
        <f t="shared" si="9"/>
        <v/>
      </c>
      <c r="F24" s="168" t="str">
        <f t="shared" si="10"/>
        <v/>
      </c>
      <c r="G24" s="168" t="str">
        <f t="shared" si="11"/>
        <v/>
      </c>
      <c r="H24" s="168" t="str">
        <f t="shared" si="12"/>
        <v/>
      </c>
      <c r="I24" s="169" t="str">
        <f t="shared" si="13"/>
        <v/>
      </c>
      <c r="J24" s="125"/>
      <c r="K24" s="80"/>
      <c r="L24" s="80"/>
      <c r="M24" s="80"/>
      <c r="N24" s="80"/>
      <c r="O24" s="80"/>
      <c r="P24" s="126"/>
      <c r="Q24" s="138"/>
      <c r="R24" s="90">
        <f t="shared" si="14"/>
        <v>180</v>
      </c>
      <c r="S24" s="83">
        <f t="shared" si="6"/>
        <v>0</v>
      </c>
      <c r="T24" s="83">
        <f t="shared" si="7"/>
        <v>0</v>
      </c>
      <c r="U24" s="154">
        <f t="shared" si="15"/>
        <v>180</v>
      </c>
      <c r="V24" s="155">
        <f t="shared" si="8"/>
        <v>180</v>
      </c>
    </row>
    <row r="25" spans="1:22" ht="13.5" x14ac:dyDescent="0.25">
      <c r="A25" s="74"/>
      <c r="B25" s="80"/>
      <c r="C25" s="185" t="str">
        <f t="shared" si="0"/>
        <v/>
      </c>
      <c r="D25" s="115"/>
      <c r="E25" s="167" t="str">
        <f t="shared" si="9"/>
        <v/>
      </c>
      <c r="F25" s="168" t="str">
        <f t="shared" si="10"/>
        <v/>
      </c>
      <c r="G25" s="168" t="str">
        <f t="shared" si="11"/>
        <v/>
      </c>
      <c r="H25" s="168" t="str">
        <f t="shared" si="12"/>
        <v/>
      </c>
      <c r="I25" s="169" t="str">
        <f t="shared" si="13"/>
        <v/>
      </c>
      <c r="J25" s="125"/>
      <c r="K25" s="80"/>
      <c r="L25" s="80"/>
      <c r="M25" s="80"/>
      <c r="N25" s="80"/>
      <c r="O25" s="80"/>
      <c r="P25" s="126"/>
      <c r="Q25" s="138"/>
      <c r="R25" s="90">
        <f t="shared" si="14"/>
        <v>180</v>
      </c>
      <c r="S25" s="83">
        <f t="shared" si="6"/>
        <v>0</v>
      </c>
      <c r="T25" s="83">
        <f t="shared" si="7"/>
        <v>0</v>
      </c>
      <c r="U25" s="154">
        <f t="shared" si="15"/>
        <v>180</v>
      </c>
      <c r="V25" s="155">
        <f t="shared" si="8"/>
        <v>180</v>
      </c>
    </row>
    <row r="26" spans="1:22" ht="13.5" x14ac:dyDescent="0.25">
      <c r="A26" s="74"/>
      <c r="B26" s="80"/>
      <c r="C26" s="185" t="str">
        <f t="shared" si="0"/>
        <v/>
      </c>
      <c r="D26" s="115"/>
      <c r="E26" s="167" t="str">
        <f t="shared" si="9"/>
        <v/>
      </c>
      <c r="F26" s="168" t="str">
        <f t="shared" si="10"/>
        <v/>
      </c>
      <c r="G26" s="168" t="str">
        <f t="shared" si="11"/>
        <v/>
      </c>
      <c r="H26" s="168" t="str">
        <f t="shared" si="12"/>
        <v/>
      </c>
      <c r="I26" s="169" t="str">
        <f t="shared" si="13"/>
        <v/>
      </c>
      <c r="J26" s="125"/>
      <c r="K26" s="80"/>
      <c r="L26" s="80"/>
      <c r="M26" s="80"/>
      <c r="N26" s="80"/>
      <c r="O26" s="80"/>
      <c r="P26" s="126"/>
      <c r="Q26" s="138"/>
      <c r="R26" s="90">
        <f t="shared" si="14"/>
        <v>180</v>
      </c>
      <c r="S26" s="83">
        <f t="shared" si="6"/>
        <v>0</v>
      </c>
      <c r="T26" s="83">
        <f t="shared" si="7"/>
        <v>0</v>
      </c>
      <c r="U26" s="154">
        <f t="shared" si="15"/>
        <v>180</v>
      </c>
      <c r="V26" s="155">
        <f t="shared" si="8"/>
        <v>180</v>
      </c>
    </row>
    <row r="27" spans="1:22" ht="13.5" x14ac:dyDescent="0.25">
      <c r="A27" s="74"/>
      <c r="B27" s="80"/>
      <c r="C27" s="185" t="str">
        <f t="shared" si="0"/>
        <v/>
      </c>
      <c r="D27" s="115"/>
      <c r="E27" s="167" t="str">
        <f t="shared" si="9"/>
        <v/>
      </c>
      <c r="F27" s="168" t="str">
        <f t="shared" si="10"/>
        <v/>
      </c>
      <c r="G27" s="168" t="str">
        <f t="shared" si="11"/>
        <v/>
      </c>
      <c r="H27" s="168" t="str">
        <f t="shared" si="12"/>
        <v/>
      </c>
      <c r="I27" s="169" t="str">
        <f t="shared" si="13"/>
        <v/>
      </c>
      <c r="J27" s="125"/>
      <c r="K27" s="80"/>
      <c r="L27" s="80"/>
      <c r="M27" s="80"/>
      <c r="N27" s="80"/>
      <c r="O27" s="80"/>
      <c r="P27" s="126"/>
      <c r="Q27" s="138"/>
      <c r="R27" s="90">
        <f t="shared" si="14"/>
        <v>180</v>
      </c>
      <c r="S27" s="83">
        <f t="shared" si="6"/>
        <v>0</v>
      </c>
      <c r="T27" s="83">
        <f t="shared" si="7"/>
        <v>0</v>
      </c>
      <c r="U27" s="154">
        <f t="shared" si="15"/>
        <v>180</v>
      </c>
      <c r="V27" s="155">
        <f t="shared" si="8"/>
        <v>180</v>
      </c>
    </row>
    <row r="28" spans="1:22" ht="13.5" x14ac:dyDescent="0.25">
      <c r="A28" s="74"/>
      <c r="B28" s="80"/>
      <c r="C28" s="185" t="str">
        <f t="shared" si="0"/>
        <v/>
      </c>
      <c r="D28" s="115"/>
      <c r="E28" s="167" t="str">
        <f t="shared" si="9"/>
        <v/>
      </c>
      <c r="F28" s="168" t="str">
        <f t="shared" si="10"/>
        <v/>
      </c>
      <c r="G28" s="168" t="str">
        <f t="shared" si="11"/>
        <v/>
      </c>
      <c r="H28" s="168" t="str">
        <f t="shared" si="12"/>
        <v/>
      </c>
      <c r="I28" s="169" t="str">
        <f t="shared" si="13"/>
        <v/>
      </c>
      <c r="J28" s="125"/>
      <c r="K28" s="80"/>
      <c r="L28" s="80"/>
      <c r="M28" s="80"/>
      <c r="N28" s="80"/>
      <c r="O28" s="80"/>
      <c r="P28" s="126"/>
      <c r="Q28" s="138"/>
      <c r="R28" s="90">
        <f t="shared" si="14"/>
        <v>180</v>
      </c>
      <c r="S28" s="83">
        <f t="shared" si="6"/>
        <v>0</v>
      </c>
      <c r="T28" s="83">
        <f t="shared" si="7"/>
        <v>0</v>
      </c>
      <c r="U28" s="154">
        <f t="shared" si="15"/>
        <v>180</v>
      </c>
      <c r="V28" s="155">
        <f t="shared" si="8"/>
        <v>180</v>
      </c>
    </row>
    <row r="29" spans="1:22" ht="13.5" x14ac:dyDescent="0.25">
      <c r="A29" s="74"/>
      <c r="B29" s="80"/>
      <c r="C29" s="185" t="str">
        <f t="shared" si="0"/>
        <v/>
      </c>
      <c r="D29" s="115"/>
      <c r="E29" s="167" t="str">
        <f t="shared" si="9"/>
        <v/>
      </c>
      <c r="F29" s="168" t="str">
        <f t="shared" si="10"/>
        <v/>
      </c>
      <c r="G29" s="168" t="str">
        <f t="shared" si="11"/>
        <v/>
      </c>
      <c r="H29" s="168" t="str">
        <f t="shared" si="12"/>
        <v/>
      </c>
      <c r="I29" s="169" t="str">
        <f t="shared" si="13"/>
        <v/>
      </c>
      <c r="J29" s="125"/>
      <c r="K29" s="80"/>
      <c r="L29" s="80"/>
      <c r="M29" s="80"/>
      <c r="N29" s="80"/>
      <c r="O29" s="80"/>
      <c r="P29" s="126"/>
      <c r="Q29" s="138"/>
      <c r="R29" s="90">
        <f t="shared" si="14"/>
        <v>180</v>
      </c>
      <c r="S29" s="83">
        <f t="shared" si="6"/>
        <v>0</v>
      </c>
      <c r="T29" s="83">
        <f t="shared" si="7"/>
        <v>0</v>
      </c>
      <c r="U29" s="154">
        <f t="shared" si="15"/>
        <v>180</v>
      </c>
      <c r="V29" s="155">
        <f t="shared" si="8"/>
        <v>180</v>
      </c>
    </row>
    <row r="30" spans="1:22" ht="13.5" x14ac:dyDescent="0.25">
      <c r="A30" s="74"/>
      <c r="B30" s="80"/>
      <c r="C30" s="185" t="str">
        <f t="shared" si="0"/>
        <v/>
      </c>
      <c r="D30" s="115"/>
      <c r="E30" s="167" t="str">
        <f t="shared" si="9"/>
        <v/>
      </c>
      <c r="F30" s="168" t="str">
        <f t="shared" si="10"/>
        <v/>
      </c>
      <c r="G30" s="168" t="str">
        <f t="shared" si="11"/>
        <v/>
      </c>
      <c r="H30" s="168" t="str">
        <f t="shared" si="12"/>
        <v/>
      </c>
      <c r="I30" s="169" t="str">
        <f t="shared" si="13"/>
        <v/>
      </c>
      <c r="J30" s="125"/>
      <c r="K30" s="80"/>
      <c r="L30" s="80"/>
      <c r="M30" s="80"/>
      <c r="N30" s="80"/>
      <c r="O30" s="80"/>
      <c r="P30" s="126"/>
      <c r="Q30" s="138"/>
      <c r="R30" s="90">
        <f t="shared" si="14"/>
        <v>180</v>
      </c>
      <c r="S30" s="83">
        <f t="shared" si="6"/>
        <v>0</v>
      </c>
      <c r="T30" s="83">
        <f t="shared" si="7"/>
        <v>0</v>
      </c>
      <c r="U30" s="154">
        <f t="shared" si="15"/>
        <v>180</v>
      </c>
      <c r="V30" s="155">
        <f t="shared" si="8"/>
        <v>180</v>
      </c>
    </row>
    <row r="31" spans="1:22" ht="13.5" x14ac:dyDescent="0.25">
      <c r="A31" s="74"/>
      <c r="B31" s="80"/>
      <c r="C31" s="185" t="str">
        <f t="shared" si="0"/>
        <v/>
      </c>
      <c r="D31" s="115"/>
      <c r="E31" s="167" t="str">
        <f t="shared" si="9"/>
        <v/>
      </c>
      <c r="F31" s="168" t="str">
        <f t="shared" si="10"/>
        <v/>
      </c>
      <c r="G31" s="168" t="str">
        <f t="shared" si="11"/>
        <v/>
      </c>
      <c r="H31" s="168" t="str">
        <f t="shared" si="12"/>
        <v/>
      </c>
      <c r="I31" s="169" t="str">
        <f t="shared" si="13"/>
        <v/>
      </c>
      <c r="J31" s="125"/>
      <c r="K31" s="80"/>
      <c r="L31" s="80"/>
      <c r="M31" s="80"/>
      <c r="N31" s="80"/>
      <c r="O31" s="80"/>
      <c r="P31" s="126"/>
      <c r="Q31" s="138"/>
      <c r="R31" s="90">
        <f t="shared" si="14"/>
        <v>180</v>
      </c>
      <c r="S31" s="83">
        <f t="shared" si="6"/>
        <v>0</v>
      </c>
      <c r="T31" s="83">
        <f t="shared" si="7"/>
        <v>0</v>
      </c>
      <c r="U31" s="154">
        <f t="shared" si="15"/>
        <v>180</v>
      </c>
      <c r="V31" s="155">
        <f t="shared" si="8"/>
        <v>180</v>
      </c>
    </row>
    <row r="32" spans="1:22" ht="13.5" x14ac:dyDescent="0.25">
      <c r="A32" s="74"/>
      <c r="B32" s="80"/>
      <c r="C32" s="185" t="str">
        <f t="shared" si="0"/>
        <v/>
      </c>
      <c r="D32" s="115"/>
      <c r="E32" s="167" t="str">
        <f t="shared" si="9"/>
        <v/>
      </c>
      <c r="F32" s="168" t="str">
        <f t="shared" si="10"/>
        <v/>
      </c>
      <c r="G32" s="168" t="str">
        <f t="shared" si="11"/>
        <v/>
      </c>
      <c r="H32" s="168" t="str">
        <f t="shared" si="12"/>
        <v/>
      </c>
      <c r="I32" s="169" t="str">
        <f t="shared" si="13"/>
        <v/>
      </c>
      <c r="J32" s="125"/>
      <c r="K32" s="80"/>
      <c r="L32" s="80"/>
      <c r="M32" s="80"/>
      <c r="N32" s="80"/>
      <c r="O32" s="80"/>
      <c r="P32" s="126"/>
      <c r="Q32" s="138"/>
      <c r="R32" s="90">
        <f t="shared" si="14"/>
        <v>180</v>
      </c>
      <c r="S32" s="83">
        <f t="shared" si="6"/>
        <v>0</v>
      </c>
      <c r="T32" s="83">
        <f t="shared" si="7"/>
        <v>0</v>
      </c>
      <c r="U32" s="154">
        <f t="shared" si="15"/>
        <v>180</v>
      </c>
      <c r="V32" s="155">
        <f t="shared" si="8"/>
        <v>180</v>
      </c>
    </row>
    <row r="33" spans="1:22" ht="13.5" x14ac:dyDescent="0.25">
      <c r="A33" s="74"/>
      <c r="B33" s="80"/>
      <c r="C33" s="185" t="str">
        <f t="shared" si="0"/>
        <v/>
      </c>
      <c r="D33" s="115"/>
      <c r="E33" s="167" t="str">
        <f t="shared" si="9"/>
        <v/>
      </c>
      <c r="F33" s="168" t="str">
        <f t="shared" si="10"/>
        <v/>
      </c>
      <c r="G33" s="168" t="str">
        <f t="shared" si="11"/>
        <v/>
      </c>
      <c r="H33" s="168" t="str">
        <f t="shared" si="12"/>
        <v/>
      </c>
      <c r="I33" s="169" t="str">
        <f t="shared" si="13"/>
        <v/>
      </c>
      <c r="J33" s="125"/>
      <c r="K33" s="80"/>
      <c r="L33" s="80"/>
      <c r="M33" s="80"/>
      <c r="N33" s="80"/>
      <c r="O33" s="80"/>
      <c r="P33" s="126"/>
      <c r="Q33" s="138"/>
      <c r="R33" s="90">
        <f t="shared" si="14"/>
        <v>180</v>
      </c>
      <c r="S33" s="83">
        <f t="shared" si="6"/>
        <v>0</v>
      </c>
      <c r="T33" s="83">
        <f t="shared" si="7"/>
        <v>0</v>
      </c>
      <c r="U33" s="154">
        <f t="shared" si="15"/>
        <v>180</v>
      </c>
      <c r="V33" s="155">
        <f t="shared" si="8"/>
        <v>180</v>
      </c>
    </row>
    <row r="34" spans="1:22" ht="13.5" x14ac:dyDescent="0.25">
      <c r="A34" s="84"/>
      <c r="B34" s="85"/>
      <c r="C34" s="186" t="str">
        <f t="shared" si="0"/>
        <v/>
      </c>
      <c r="D34" s="116"/>
      <c r="E34" s="170" t="str">
        <f t="shared" si="9"/>
        <v/>
      </c>
      <c r="F34" s="171" t="str">
        <f t="shared" si="10"/>
        <v/>
      </c>
      <c r="G34" s="171" t="str">
        <f t="shared" si="11"/>
        <v/>
      </c>
      <c r="H34" s="171" t="str">
        <f t="shared" si="12"/>
        <v/>
      </c>
      <c r="I34" s="172" t="str">
        <f t="shared" si="13"/>
        <v/>
      </c>
      <c r="J34" s="127"/>
      <c r="K34" s="85"/>
      <c r="L34" s="85"/>
      <c r="M34" s="85"/>
      <c r="N34" s="85"/>
      <c r="O34" s="85"/>
      <c r="P34" s="128"/>
      <c r="Q34" s="139"/>
      <c r="R34" s="91">
        <f t="shared" si="14"/>
        <v>180</v>
      </c>
      <c r="S34" s="87">
        <f t="shared" si="6"/>
        <v>0</v>
      </c>
      <c r="T34" s="87">
        <f t="shared" si="7"/>
        <v>0</v>
      </c>
      <c r="U34" s="156">
        <f t="shared" si="15"/>
        <v>180</v>
      </c>
      <c r="V34" s="157">
        <f t="shared" si="8"/>
        <v>180</v>
      </c>
    </row>
  </sheetData>
  <mergeCells count="5">
    <mergeCell ref="R3:T3"/>
    <mergeCell ref="J3:K3"/>
    <mergeCell ref="L3:N3"/>
    <mergeCell ref="O3:P3"/>
    <mergeCell ref="U3:V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3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2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2.75" outlineLevelCol="1" x14ac:dyDescent="0.2"/>
  <cols>
    <col min="1" max="1" width="7.140625" style="6" customWidth="1"/>
    <col min="2" max="2" width="11.85546875" style="6" customWidth="1"/>
    <col min="3" max="3" width="28.140625" style="6" customWidth="1" outlineLevel="1"/>
    <col min="4" max="4" width="6.42578125" style="6" customWidth="1" outlineLevel="1"/>
    <col min="5" max="5" width="16.42578125" style="6" customWidth="1" outlineLevel="1"/>
    <col min="6" max="6" width="7.5703125" style="6" customWidth="1" outlineLevel="1"/>
    <col min="7" max="7" width="20.85546875" style="6" customWidth="1" outlineLevel="1"/>
    <col min="8" max="8" width="5.7109375" style="6" customWidth="1"/>
    <col min="9" max="9" width="3.7109375" style="6" customWidth="1"/>
    <col min="10" max="10" width="5.7109375" style="6" customWidth="1"/>
    <col min="11" max="11" width="3.7109375" style="6" customWidth="1"/>
    <col min="12" max="12" width="7.7109375" style="6" customWidth="1"/>
    <col min="13" max="13" width="6.85546875" style="6" customWidth="1"/>
    <col min="14" max="16384" width="11.42578125" style="6"/>
  </cols>
  <sheetData>
    <row r="1" spans="1:13" ht="15.75" x14ac:dyDescent="0.25">
      <c r="A1" s="36" t="str">
        <f>Stammdaten!A20</f>
        <v>THS Wettkampf (VPS Langen / HSVRM / Kreisgruppe 4) am: 12.09.2021</v>
      </c>
    </row>
    <row r="2" spans="1:13" ht="15" x14ac:dyDescent="0.2">
      <c r="A2" s="59" t="str">
        <f>Stammdaten!A21</f>
        <v xml:space="preserve">PL: Stefan Baumann LR THS: Ingeborg Klingeberger Elke Herdel  </v>
      </c>
    </row>
    <row r="3" spans="1:13" s="105" customFormat="1" ht="15.75" x14ac:dyDescent="0.25">
      <c r="A3" s="264" t="str">
        <f>"CSC (Anzahl: "&amp;COUNTA(A6:A52)&amp;")"</f>
        <v>CSC (Anzahl: 0)</v>
      </c>
      <c r="B3" s="264"/>
      <c r="C3" s="265" t="s">
        <v>24</v>
      </c>
      <c r="D3" s="265"/>
      <c r="E3" s="265"/>
      <c r="F3" s="265"/>
      <c r="G3" s="266"/>
      <c r="H3" s="261" t="s">
        <v>26</v>
      </c>
      <c r="I3" s="262"/>
      <c r="J3" s="262"/>
      <c r="K3" s="262"/>
      <c r="L3" s="262"/>
      <c r="M3" s="263"/>
    </row>
    <row r="4" spans="1:13" s="7" customFormat="1" ht="20.100000000000001" customHeight="1" x14ac:dyDescent="0.25">
      <c r="A4" s="70" t="s">
        <v>12</v>
      </c>
      <c r="B4" s="71" t="s">
        <v>13</v>
      </c>
      <c r="C4" s="163" t="s">
        <v>111</v>
      </c>
      <c r="D4" s="163" t="s">
        <v>108</v>
      </c>
      <c r="E4" s="163" t="s">
        <v>3</v>
      </c>
      <c r="F4" s="163" t="s">
        <v>109</v>
      </c>
      <c r="G4" s="163" t="s">
        <v>110</v>
      </c>
      <c r="H4" s="191" t="s">
        <v>4</v>
      </c>
      <c r="I4" s="191" t="s">
        <v>5</v>
      </c>
      <c r="J4" s="191" t="s">
        <v>6</v>
      </c>
      <c r="K4" s="191" t="s">
        <v>7</v>
      </c>
      <c r="L4" s="192" t="s">
        <v>8</v>
      </c>
      <c r="M4" s="160" t="s">
        <v>25</v>
      </c>
    </row>
    <row r="5" spans="1:13" s="193" customFormat="1" ht="12.75" customHeight="1" x14ac:dyDescent="0.25">
      <c r="A5" s="213"/>
      <c r="B5" s="62" t="s">
        <v>131</v>
      </c>
      <c r="C5" s="258"/>
      <c r="D5" s="259"/>
      <c r="E5" s="259"/>
      <c r="F5" s="259"/>
      <c r="G5" s="259"/>
      <c r="H5" s="259"/>
      <c r="I5" s="259"/>
      <c r="J5" s="259"/>
      <c r="K5" s="259"/>
      <c r="L5" s="259"/>
      <c r="M5" s="260"/>
    </row>
    <row r="6" spans="1:13" ht="15" customHeight="1" x14ac:dyDescent="0.25">
      <c r="A6" s="188"/>
      <c r="B6" s="189" t="str">
        <f t="shared" ref="B6:B36" si="0">IF(A6="","",VLOOKUP(A6,Matrix,3,FALSE))</f>
        <v/>
      </c>
      <c r="C6" s="190" t="str">
        <f>IF(A6="","",VLOOKUP(A6,Matrix,12,FALSE))</f>
        <v/>
      </c>
      <c r="D6" s="190" t="str">
        <f t="shared" ref="D6:D36" si="1">IF(A6="","",VLOOKUP(A6,Matrix,8,FALSE))</f>
        <v/>
      </c>
      <c r="E6" s="190" t="str">
        <f t="shared" ref="E6:E36" si="2">IF(A6="","",VLOOKUP(A6,Matrix,9,FALSE))</f>
        <v/>
      </c>
      <c r="F6" s="190" t="str">
        <f t="shared" ref="F6:F36" si="3">IF(A6="","",VLOOKUP(A6,Matrix,10,FALSE))</f>
        <v/>
      </c>
      <c r="G6" s="190" t="str">
        <f t="shared" ref="G6:G36" si="4">IF(A6="","",VLOOKUP(A6,Matrix,6,FALSE)&amp;" / "&amp;VLOOKUP(A6,Matrix,7,FALSE))</f>
        <v/>
      </c>
      <c r="H6" s="255">
        <v>25.25</v>
      </c>
      <c r="I6" s="256">
        <v>1</v>
      </c>
      <c r="J6" s="255">
        <v>26.1</v>
      </c>
      <c r="K6" s="256">
        <v>2</v>
      </c>
      <c r="L6" s="257">
        <f>SUM(H6:K6)</f>
        <v>54.35</v>
      </c>
      <c r="M6" s="252">
        <v>2</v>
      </c>
    </row>
    <row r="7" spans="1:13" ht="15" customHeight="1" x14ac:dyDescent="0.25">
      <c r="A7" s="188"/>
      <c r="B7" s="189" t="str">
        <f t="shared" si="0"/>
        <v/>
      </c>
      <c r="C7" s="190" t="str">
        <f t="shared" ref="C7:C36" si="5">IF(A7="","",VLOOKUP(A7,Matrix,12,FALSE))</f>
        <v/>
      </c>
      <c r="D7" s="190" t="str">
        <f t="shared" si="1"/>
        <v/>
      </c>
      <c r="E7" s="190" t="str">
        <f t="shared" si="2"/>
        <v/>
      </c>
      <c r="F7" s="190" t="str">
        <f t="shared" si="3"/>
        <v/>
      </c>
      <c r="G7" s="190" t="str">
        <f t="shared" si="4"/>
        <v/>
      </c>
      <c r="H7" s="255"/>
      <c r="I7" s="256"/>
      <c r="J7" s="255"/>
      <c r="K7" s="256"/>
      <c r="L7" s="257"/>
      <c r="M7" s="253"/>
    </row>
    <row r="8" spans="1:13" ht="15" customHeight="1" x14ac:dyDescent="0.25">
      <c r="A8" s="188"/>
      <c r="B8" s="189" t="str">
        <f t="shared" si="0"/>
        <v/>
      </c>
      <c r="C8" s="190" t="str">
        <f t="shared" si="5"/>
        <v/>
      </c>
      <c r="D8" s="190" t="str">
        <f t="shared" si="1"/>
        <v/>
      </c>
      <c r="E8" s="190" t="str">
        <f t="shared" si="2"/>
        <v/>
      </c>
      <c r="F8" s="190" t="str">
        <f t="shared" si="3"/>
        <v/>
      </c>
      <c r="G8" s="190" t="str">
        <f t="shared" si="4"/>
        <v/>
      </c>
      <c r="H8" s="255"/>
      <c r="I8" s="256"/>
      <c r="J8" s="255"/>
      <c r="K8" s="256"/>
      <c r="L8" s="257"/>
      <c r="M8" s="254"/>
    </row>
    <row r="9" spans="1:13" ht="15" customHeight="1" x14ac:dyDescent="0.2">
      <c r="A9" s="213"/>
      <c r="B9" s="62" t="s">
        <v>131</v>
      </c>
      <c r="C9" s="258"/>
      <c r="D9" s="259"/>
      <c r="E9" s="259"/>
      <c r="F9" s="259"/>
      <c r="G9" s="259"/>
      <c r="H9" s="259"/>
      <c r="I9" s="259"/>
      <c r="J9" s="259"/>
      <c r="K9" s="259"/>
      <c r="L9" s="259"/>
      <c r="M9" s="260"/>
    </row>
    <row r="10" spans="1:13" ht="15" customHeight="1" x14ac:dyDescent="0.25">
      <c r="A10" s="188"/>
      <c r="B10" s="189" t="str">
        <f t="shared" si="0"/>
        <v/>
      </c>
      <c r="C10" s="190" t="str">
        <f t="shared" si="5"/>
        <v/>
      </c>
      <c r="D10" s="190" t="str">
        <f t="shared" si="1"/>
        <v/>
      </c>
      <c r="E10" s="190" t="str">
        <f t="shared" si="2"/>
        <v/>
      </c>
      <c r="F10" s="190" t="str">
        <f t="shared" si="3"/>
        <v/>
      </c>
      <c r="G10" s="190" t="str">
        <f t="shared" si="4"/>
        <v/>
      </c>
      <c r="H10" s="255"/>
      <c r="I10" s="256"/>
      <c r="J10" s="255"/>
      <c r="K10" s="256"/>
      <c r="L10" s="257">
        <f>SUM(H10:K10)</f>
        <v>0</v>
      </c>
      <c r="M10" s="252">
        <v>1</v>
      </c>
    </row>
    <row r="11" spans="1:13" ht="15" customHeight="1" x14ac:dyDescent="0.25">
      <c r="A11" s="188"/>
      <c r="B11" s="189" t="str">
        <f t="shared" si="0"/>
        <v/>
      </c>
      <c r="C11" s="190" t="str">
        <f t="shared" si="5"/>
        <v/>
      </c>
      <c r="D11" s="190" t="str">
        <f t="shared" si="1"/>
        <v/>
      </c>
      <c r="E11" s="190" t="str">
        <f t="shared" si="2"/>
        <v/>
      </c>
      <c r="F11" s="190" t="str">
        <f t="shared" si="3"/>
        <v/>
      </c>
      <c r="G11" s="190" t="str">
        <f t="shared" si="4"/>
        <v/>
      </c>
      <c r="H11" s="255"/>
      <c r="I11" s="256"/>
      <c r="J11" s="255"/>
      <c r="K11" s="256"/>
      <c r="L11" s="257"/>
      <c r="M11" s="253"/>
    </row>
    <row r="12" spans="1:13" ht="15" customHeight="1" x14ac:dyDescent="0.25">
      <c r="A12" s="188"/>
      <c r="B12" s="189" t="str">
        <f t="shared" si="0"/>
        <v/>
      </c>
      <c r="C12" s="190" t="str">
        <f t="shared" si="5"/>
        <v/>
      </c>
      <c r="D12" s="190" t="str">
        <f t="shared" si="1"/>
        <v/>
      </c>
      <c r="E12" s="190" t="str">
        <f t="shared" si="2"/>
        <v/>
      </c>
      <c r="F12" s="190" t="str">
        <f t="shared" si="3"/>
        <v/>
      </c>
      <c r="G12" s="190" t="str">
        <f t="shared" si="4"/>
        <v/>
      </c>
      <c r="H12" s="255"/>
      <c r="I12" s="256"/>
      <c r="J12" s="255"/>
      <c r="K12" s="256"/>
      <c r="L12" s="257"/>
      <c r="M12" s="254"/>
    </row>
    <row r="13" spans="1:13" ht="15" customHeight="1" x14ac:dyDescent="0.2">
      <c r="A13" s="213"/>
      <c r="B13" s="62" t="s">
        <v>131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</row>
    <row r="14" spans="1:13" ht="15" customHeight="1" x14ac:dyDescent="0.25">
      <c r="A14" s="188"/>
      <c r="B14" s="189" t="str">
        <f t="shared" si="0"/>
        <v/>
      </c>
      <c r="C14" s="190" t="str">
        <f t="shared" si="5"/>
        <v/>
      </c>
      <c r="D14" s="190" t="str">
        <f t="shared" si="1"/>
        <v/>
      </c>
      <c r="E14" s="190" t="str">
        <f t="shared" si="2"/>
        <v/>
      </c>
      <c r="F14" s="190" t="str">
        <f t="shared" si="3"/>
        <v/>
      </c>
      <c r="G14" s="190" t="str">
        <f t="shared" si="4"/>
        <v/>
      </c>
      <c r="H14" s="255"/>
      <c r="I14" s="256"/>
      <c r="J14" s="255"/>
      <c r="K14" s="256"/>
      <c r="L14" s="257">
        <f t="shared" ref="L14" si="6">SUM(H14:K14)</f>
        <v>0</v>
      </c>
      <c r="M14" s="252"/>
    </row>
    <row r="15" spans="1:13" ht="15" customHeight="1" x14ac:dyDescent="0.25">
      <c r="A15" s="188"/>
      <c r="B15" s="189" t="str">
        <f t="shared" si="0"/>
        <v/>
      </c>
      <c r="C15" s="190" t="str">
        <f t="shared" si="5"/>
        <v/>
      </c>
      <c r="D15" s="190" t="str">
        <f t="shared" si="1"/>
        <v/>
      </c>
      <c r="E15" s="190" t="str">
        <f t="shared" si="2"/>
        <v/>
      </c>
      <c r="F15" s="190" t="str">
        <f t="shared" si="3"/>
        <v/>
      </c>
      <c r="G15" s="190" t="str">
        <f t="shared" si="4"/>
        <v/>
      </c>
      <c r="H15" s="255"/>
      <c r="I15" s="256"/>
      <c r="J15" s="255"/>
      <c r="K15" s="256"/>
      <c r="L15" s="257"/>
      <c r="M15" s="253"/>
    </row>
    <row r="16" spans="1:13" ht="15" customHeight="1" x14ac:dyDescent="0.25">
      <c r="A16" s="188"/>
      <c r="B16" s="189" t="str">
        <f t="shared" si="0"/>
        <v/>
      </c>
      <c r="C16" s="190" t="str">
        <f t="shared" si="5"/>
        <v/>
      </c>
      <c r="D16" s="190" t="str">
        <f t="shared" si="1"/>
        <v/>
      </c>
      <c r="E16" s="190" t="str">
        <f t="shared" si="2"/>
        <v/>
      </c>
      <c r="F16" s="190" t="str">
        <f t="shared" si="3"/>
        <v/>
      </c>
      <c r="G16" s="190" t="str">
        <f t="shared" si="4"/>
        <v/>
      </c>
      <c r="H16" s="255"/>
      <c r="I16" s="256"/>
      <c r="J16" s="255"/>
      <c r="K16" s="256"/>
      <c r="L16" s="257"/>
      <c r="M16" s="254"/>
    </row>
    <row r="17" spans="1:13" ht="15" customHeight="1" x14ac:dyDescent="0.2">
      <c r="A17" s="213"/>
      <c r="B17" s="62" t="s">
        <v>131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</row>
    <row r="18" spans="1:13" ht="15" customHeight="1" x14ac:dyDescent="0.25">
      <c r="A18" s="188"/>
      <c r="B18" s="189" t="str">
        <f t="shared" si="0"/>
        <v/>
      </c>
      <c r="C18" s="190" t="str">
        <f t="shared" si="5"/>
        <v/>
      </c>
      <c r="D18" s="190" t="str">
        <f t="shared" si="1"/>
        <v/>
      </c>
      <c r="E18" s="190" t="str">
        <f t="shared" si="2"/>
        <v/>
      </c>
      <c r="F18" s="190" t="str">
        <f t="shared" si="3"/>
        <v/>
      </c>
      <c r="G18" s="190" t="str">
        <f t="shared" si="4"/>
        <v/>
      </c>
      <c r="H18" s="255"/>
      <c r="I18" s="256"/>
      <c r="J18" s="255"/>
      <c r="K18" s="256"/>
      <c r="L18" s="257">
        <f t="shared" ref="L18" si="7">SUM(H18:K18)</f>
        <v>0</v>
      </c>
      <c r="M18" s="252"/>
    </row>
    <row r="19" spans="1:13" s="18" customFormat="1" ht="15" customHeight="1" x14ac:dyDescent="0.25">
      <c r="A19" s="188"/>
      <c r="B19" s="189" t="str">
        <f t="shared" si="0"/>
        <v/>
      </c>
      <c r="C19" s="190" t="str">
        <f t="shared" si="5"/>
        <v/>
      </c>
      <c r="D19" s="190" t="str">
        <f t="shared" si="1"/>
        <v/>
      </c>
      <c r="E19" s="190" t="str">
        <f t="shared" si="2"/>
        <v/>
      </c>
      <c r="F19" s="190" t="str">
        <f t="shared" si="3"/>
        <v/>
      </c>
      <c r="G19" s="190" t="str">
        <f t="shared" si="4"/>
        <v/>
      </c>
      <c r="H19" s="255"/>
      <c r="I19" s="256"/>
      <c r="J19" s="255"/>
      <c r="K19" s="256"/>
      <c r="L19" s="257"/>
      <c r="M19" s="253"/>
    </row>
    <row r="20" spans="1:13" ht="15" customHeight="1" x14ac:dyDescent="0.25">
      <c r="A20" s="188"/>
      <c r="B20" s="189" t="str">
        <f t="shared" si="0"/>
        <v/>
      </c>
      <c r="C20" s="190" t="str">
        <f t="shared" si="5"/>
        <v/>
      </c>
      <c r="D20" s="190" t="str">
        <f t="shared" si="1"/>
        <v/>
      </c>
      <c r="E20" s="190" t="str">
        <f t="shared" si="2"/>
        <v/>
      </c>
      <c r="F20" s="190" t="str">
        <f t="shared" si="3"/>
        <v/>
      </c>
      <c r="G20" s="190" t="str">
        <f t="shared" si="4"/>
        <v/>
      </c>
      <c r="H20" s="255"/>
      <c r="I20" s="256"/>
      <c r="J20" s="255"/>
      <c r="K20" s="256"/>
      <c r="L20" s="257"/>
      <c r="M20" s="254"/>
    </row>
    <row r="21" spans="1:13" s="18" customFormat="1" ht="15" customHeight="1" x14ac:dyDescent="0.2">
      <c r="A21" s="213"/>
      <c r="B21" s="62" t="s">
        <v>131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</row>
    <row r="22" spans="1:13" s="18" customFormat="1" ht="15" customHeight="1" x14ac:dyDescent="0.25">
      <c r="A22" s="188"/>
      <c r="B22" s="189" t="str">
        <f t="shared" si="0"/>
        <v/>
      </c>
      <c r="C22" s="190" t="str">
        <f t="shared" si="5"/>
        <v/>
      </c>
      <c r="D22" s="190" t="str">
        <f t="shared" si="1"/>
        <v/>
      </c>
      <c r="E22" s="190" t="str">
        <f t="shared" si="2"/>
        <v/>
      </c>
      <c r="F22" s="190" t="str">
        <f t="shared" si="3"/>
        <v/>
      </c>
      <c r="G22" s="190" t="str">
        <f t="shared" si="4"/>
        <v/>
      </c>
      <c r="H22" s="255"/>
      <c r="I22" s="256"/>
      <c r="J22" s="255"/>
      <c r="K22" s="256"/>
      <c r="L22" s="257">
        <f t="shared" ref="L22" si="8">SUM(H22:K22)</f>
        <v>0</v>
      </c>
      <c r="M22" s="252"/>
    </row>
    <row r="23" spans="1:13" s="18" customFormat="1" ht="15" customHeight="1" x14ac:dyDescent="0.25">
      <c r="A23" s="188"/>
      <c r="B23" s="189" t="str">
        <f t="shared" si="0"/>
        <v/>
      </c>
      <c r="C23" s="190" t="str">
        <f t="shared" si="5"/>
        <v/>
      </c>
      <c r="D23" s="190" t="str">
        <f t="shared" si="1"/>
        <v/>
      </c>
      <c r="E23" s="190" t="str">
        <f t="shared" si="2"/>
        <v/>
      </c>
      <c r="F23" s="190" t="str">
        <f t="shared" si="3"/>
        <v/>
      </c>
      <c r="G23" s="190" t="str">
        <f t="shared" si="4"/>
        <v/>
      </c>
      <c r="H23" s="255"/>
      <c r="I23" s="256"/>
      <c r="J23" s="255"/>
      <c r="K23" s="256"/>
      <c r="L23" s="257"/>
      <c r="M23" s="253"/>
    </row>
    <row r="24" spans="1:13" s="18" customFormat="1" ht="15" customHeight="1" x14ac:dyDescent="0.25">
      <c r="A24" s="188"/>
      <c r="B24" s="189" t="str">
        <f t="shared" si="0"/>
        <v/>
      </c>
      <c r="C24" s="190" t="str">
        <f t="shared" si="5"/>
        <v/>
      </c>
      <c r="D24" s="190" t="str">
        <f t="shared" si="1"/>
        <v/>
      </c>
      <c r="E24" s="190" t="str">
        <f t="shared" si="2"/>
        <v/>
      </c>
      <c r="F24" s="190" t="str">
        <f t="shared" si="3"/>
        <v/>
      </c>
      <c r="G24" s="190" t="str">
        <f t="shared" si="4"/>
        <v/>
      </c>
      <c r="H24" s="255"/>
      <c r="I24" s="256"/>
      <c r="J24" s="255"/>
      <c r="K24" s="256"/>
      <c r="L24" s="257"/>
      <c r="M24" s="254"/>
    </row>
    <row r="25" spans="1:13" s="18" customFormat="1" ht="15" customHeight="1" x14ac:dyDescent="0.2">
      <c r="A25" s="213"/>
      <c r="B25" s="62" t="s">
        <v>131</v>
      </c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60"/>
    </row>
    <row r="26" spans="1:13" s="18" customFormat="1" ht="15" customHeight="1" x14ac:dyDescent="0.25">
      <c r="A26" s="188"/>
      <c r="B26" s="189" t="str">
        <f t="shared" si="0"/>
        <v/>
      </c>
      <c r="C26" s="190" t="str">
        <f t="shared" si="5"/>
        <v/>
      </c>
      <c r="D26" s="190" t="str">
        <f t="shared" si="1"/>
        <v/>
      </c>
      <c r="E26" s="190" t="str">
        <f t="shared" si="2"/>
        <v/>
      </c>
      <c r="F26" s="190" t="str">
        <f>IF(A26="","",VLOOKUP(A26,Matrix,10,FALSE))</f>
        <v/>
      </c>
      <c r="G26" s="190" t="str">
        <f t="shared" si="4"/>
        <v/>
      </c>
      <c r="H26" s="255"/>
      <c r="I26" s="256"/>
      <c r="J26" s="255"/>
      <c r="K26" s="256"/>
      <c r="L26" s="257">
        <f t="shared" ref="L26" si="9">SUM(H26:K26)</f>
        <v>0</v>
      </c>
      <c r="M26" s="252"/>
    </row>
    <row r="27" spans="1:13" s="18" customFormat="1" ht="15" customHeight="1" x14ac:dyDescent="0.25">
      <c r="A27" s="188"/>
      <c r="B27" s="189" t="str">
        <f t="shared" si="0"/>
        <v/>
      </c>
      <c r="C27" s="190" t="str">
        <f t="shared" si="5"/>
        <v/>
      </c>
      <c r="D27" s="190" t="str">
        <f t="shared" si="1"/>
        <v/>
      </c>
      <c r="E27" s="190" t="str">
        <f t="shared" si="2"/>
        <v/>
      </c>
      <c r="F27" s="190" t="str">
        <f t="shared" si="3"/>
        <v/>
      </c>
      <c r="G27" s="190" t="str">
        <f t="shared" si="4"/>
        <v/>
      </c>
      <c r="H27" s="255"/>
      <c r="I27" s="256"/>
      <c r="J27" s="255"/>
      <c r="K27" s="256"/>
      <c r="L27" s="257"/>
      <c r="M27" s="253"/>
    </row>
    <row r="28" spans="1:13" s="18" customFormat="1" ht="15" customHeight="1" x14ac:dyDescent="0.25">
      <c r="A28" s="188"/>
      <c r="B28" s="189" t="str">
        <f t="shared" si="0"/>
        <v/>
      </c>
      <c r="C28" s="190" t="str">
        <f t="shared" si="5"/>
        <v/>
      </c>
      <c r="D28" s="190" t="str">
        <f t="shared" si="1"/>
        <v/>
      </c>
      <c r="E28" s="190" t="str">
        <f t="shared" si="2"/>
        <v/>
      </c>
      <c r="F28" s="190" t="str">
        <f t="shared" si="3"/>
        <v/>
      </c>
      <c r="G28" s="190" t="str">
        <f t="shared" si="4"/>
        <v/>
      </c>
      <c r="H28" s="255"/>
      <c r="I28" s="256"/>
      <c r="J28" s="255"/>
      <c r="K28" s="256"/>
      <c r="L28" s="257"/>
      <c r="M28" s="254"/>
    </row>
    <row r="29" spans="1:13" s="18" customFormat="1" ht="15" customHeight="1" x14ac:dyDescent="0.2">
      <c r="A29" s="213"/>
      <c r="B29" s="62" t="s">
        <v>131</v>
      </c>
      <c r="C29" s="258"/>
      <c r="D29" s="259"/>
      <c r="E29" s="259"/>
      <c r="F29" s="259"/>
      <c r="G29" s="259"/>
      <c r="H29" s="259"/>
      <c r="I29" s="259"/>
      <c r="J29" s="259"/>
      <c r="K29" s="259"/>
      <c r="L29" s="259"/>
      <c r="M29" s="260"/>
    </row>
    <row r="30" spans="1:13" ht="15" customHeight="1" x14ac:dyDescent="0.25">
      <c r="A30" s="188"/>
      <c r="B30" s="189" t="str">
        <f t="shared" si="0"/>
        <v/>
      </c>
      <c r="C30" s="190" t="str">
        <f t="shared" si="5"/>
        <v/>
      </c>
      <c r="D30" s="190" t="str">
        <f t="shared" si="1"/>
        <v/>
      </c>
      <c r="E30" s="190" t="str">
        <f t="shared" si="2"/>
        <v/>
      </c>
      <c r="F30" s="190" t="str">
        <f t="shared" si="3"/>
        <v/>
      </c>
      <c r="G30" s="190" t="str">
        <f t="shared" si="4"/>
        <v/>
      </c>
      <c r="H30" s="255"/>
      <c r="I30" s="256"/>
      <c r="J30" s="255"/>
      <c r="K30" s="256"/>
      <c r="L30" s="257">
        <f t="shared" ref="L30" si="10">SUM(H30:K30)</f>
        <v>0</v>
      </c>
      <c r="M30" s="252"/>
    </row>
    <row r="31" spans="1:13" ht="13.5" customHeight="1" x14ac:dyDescent="0.25">
      <c r="A31" s="188"/>
      <c r="B31" s="189" t="str">
        <f t="shared" si="0"/>
        <v/>
      </c>
      <c r="C31" s="190" t="str">
        <f t="shared" si="5"/>
        <v/>
      </c>
      <c r="D31" s="190" t="str">
        <f t="shared" si="1"/>
        <v/>
      </c>
      <c r="E31" s="190" t="str">
        <f t="shared" si="2"/>
        <v/>
      </c>
      <c r="F31" s="190" t="str">
        <f t="shared" si="3"/>
        <v/>
      </c>
      <c r="G31" s="190" t="str">
        <f t="shared" si="4"/>
        <v/>
      </c>
      <c r="H31" s="255"/>
      <c r="I31" s="256"/>
      <c r="J31" s="255"/>
      <c r="K31" s="256"/>
      <c r="L31" s="257"/>
      <c r="M31" s="253"/>
    </row>
    <row r="32" spans="1:13" ht="15" customHeight="1" x14ac:dyDescent="0.25">
      <c r="A32" s="188"/>
      <c r="B32" s="189" t="str">
        <f t="shared" si="0"/>
        <v/>
      </c>
      <c r="C32" s="190" t="str">
        <f t="shared" si="5"/>
        <v/>
      </c>
      <c r="D32" s="190" t="str">
        <f t="shared" si="1"/>
        <v/>
      </c>
      <c r="E32" s="190" t="str">
        <f t="shared" si="2"/>
        <v/>
      </c>
      <c r="F32" s="190" t="str">
        <f t="shared" si="3"/>
        <v/>
      </c>
      <c r="G32" s="190" t="str">
        <f t="shared" si="4"/>
        <v/>
      </c>
      <c r="H32" s="255"/>
      <c r="I32" s="256"/>
      <c r="J32" s="255"/>
      <c r="K32" s="256"/>
      <c r="L32" s="257"/>
      <c r="M32" s="254"/>
    </row>
    <row r="33" spans="1:13" ht="15" customHeight="1" x14ac:dyDescent="0.2">
      <c r="A33" s="213"/>
      <c r="B33" s="62" t="s">
        <v>131</v>
      </c>
      <c r="C33" s="258"/>
      <c r="D33" s="259"/>
      <c r="E33" s="259"/>
      <c r="F33" s="259"/>
      <c r="G33" s="259"/>
      <c r="H33" s="259"/>
      <c r="I33" s="259"/>
      <c r="J33" s="259"/>
      <c r="K33" s="259"/>
      <c r="L33" s="259"/>
      <c r="M33" s="260"/>
    </row>
    <row r="34" spans="1:13" ht="15" customHeight="1" x14ac:dyDescent="0.25">
      <c r="A34" s="188"/>
      <c r="B34" s="189" t="str">
        <f t="shared" si="0"/>
        <v/>
      </c>
      <c r="C34" s="190" t="str">
        <f t="shared" si="5"/>
        <v/>
      </c>
      <c r="D34" s="190" t="str">
        <f t="shared" si="1"/>
        <v/>
      </c>
      <c r="E34" s="190" t="str">
        <f t="shared" si="2"/>
        <v/>
      </c>
      <c r="F34" s="190" t="str">
        <f t="shared" si="3"/>
        <v/>
      </c>
      <c r="G34" s="190" t="str">
        <f t="shared" si="4"/>
        <v/>
      </c>
      <c r="H34" s="255"/>
      <c r="I34" s="256"/>
      <c r="J34" s="255"/>
      <c r="K34" s="256"/>
      <c r="L34" s="257">
        <f t="shared" ref="L34" si="11">SUM(H34:K34)</f>
        <v>0</v>
      </c>
      <c r="M34" s="252"/>
    </row>
    <row r="35" spans="1:13" ht="15" customHeight="1" x14ac:dyDescent="0.25">
      <c r="A35" s="188"/>
      <c r="B35" s="189" t="str">
        <f t="shared" si="0"/>
        <v/>
      </c>
      <c r="C35" s="190" t="str">
        <f t="shared" si="5"/>
        <v/>
      </c>
      <c r="D35" s="190" t="str">
        <f t="shared" si="1"/>
        <v/>
      </c>
      <c r="E35" s="190" t="str">
        <f t="shared" si="2"/>
        <v/>
      </c>
      <c r="F35" s="190" t="str">
        <f t="shared" si="3"/>
        <v/>
      </c>
      <c r="G35" s="190" t="str">
        <f t="shared" si="4"/>
        <v/>
      </c>
      <c r="H35" s="255"/>
      <c r="I35" s="256"/>
      <c r="J35" s="255"/>
      <c r="K35" s="256"/>
      <c r="L35" s="257"/>
      <c r="M35" s="253"/>
    </row>
    <row r="36" spans="1:13" ht="15" customHeight="1" x14ac:dyDescent="0.25">
      <c r="A36" s="188"/>
      <c r="B36" s="189" t="str">
        <f t="shared" si="0"/>
        <v/>
      </c>
      <c r="C36" s="190" t="str">
        <f t="shared" si="5"/>
        <v/>
      </c>
      <c r="D36" s="190" t="str">
        <f t="shared" si="1"/>
        <v/>
      </c>
      <c r="E36" s="190" t="str">
        <f t="shared" si="2"/>
        <v/>
      </c>
      <c r="F36" s="190" t="str">
        <f t="shared" si="3"/>
        <v/>
      </c>
      <c r="G36" s="190" t="str">
        <f t="shared" si="4"/>
        <v/>
      </c>
      <c r="H36" s="255"/>
      <c r="I36" s="256"/>
      <c r="J36" s="255"/>
      <c r="K36" s="256"/>
      <c r="L36" s="257"/>
      <c r="M36" s="254"/>
    </row>
    <row r="37" spans="1:13" x14ac:dyDescent="0.2">
      <c r="A37" s="213"/>
      <c r="B37" s="62" t="s">
        <v>131</v>
      </c>
      <c r="C37" s="258"/>
      <c r="D37" s="259"/>
      <c r="E37" s="259"/>
      <c r="F37" s="259"/>
      <c r="G37" s="259"/>
      <c r="H37" s="259"/>
      <c r="I37" s="259"/>
      <c r="J37" s="259"/>
      <c r="K37" s="259"/>
      <c r="L37" s="259"/>
      <c r="M37" s="260"/>
    </row>
    <row r="38" spans="1:13" ht="13.5" customHeight="1" x14ac:dyDescent="0.25">
      <c r="A38" s="188"/>
      <c r="B38" s="189" t="str">
        <f t="shared" ref="B38:B52" si="12">IF(A38="","",VLOOKUP(A38,Matrix,3,FALSE))</f>
        <v/>
      </c>
      <c r="C38" s="190" t="str">
        <f t="shared" ref="C38:C52" si="13">IF(A38="","",VLOOKUP(A38,Matrix,12,FALSE))</f>
        <v/>
      </c>
      <c r="D38" s="190" t="str">
        <f t="shared" ref="D38:D52" si="14">IF(A38="","",VLOOKUP(A38,Matrix,8,FALSE))</f>
        <v/>
      </c>
      <c r="E38" s="190" t="str">
        <f t="shared" ref="E38:E52" si="15">IF(A38="","",VLOOKUP(A38,Matrix,9,FALSE))</f>
        <v/>
      </c>
      <c r="F38" s="190" t="str">
        <f t="shared" ref="F38:F52" si="16">IF(A38="","",VLOOKUP(A38,Matrix,10,FALSE))</f>
        <v/>
      </c>
      <c r="G38" s="190" t="str">
        <f t="shared" ref="G38:G52" si="17">IF(A38="","",VLOOKUP(A38,Matrix,6,FALSE)&amp;" / "&amp;VLOOKUP(A38,Matrix,7,FALSE))</f>
        <v/>
      </c>
      <c r="H38" s="255"/>
      <c r="I38" s="256"/>
      <c r="J38" s="255"/>
      <c r="K38" s="256"/>
      <c r="L38" s="257">
        <f t="shared" ref="L38" si="18">SUM(H38:K38)</f>
        <v>0</v>
      </c>
      <c r="M38" s="252"/>
    </row>
    <row r="39" spans="1:13" ht="13.5" customHeight="1" x14ac:dyDescent="0.25">
      <c r="A39" s="188"/>
      <c r="B39" s="189" t="str">
        <f t="shared" si="12"/>
        <v/>
      </c>
      <c r="C39" s="190" t="str">
        <f t="shared" si="13"/>
        <v/>
      </c>
      <c r="D39" s="190" t="str">
        <f t="shared" si="14"/>
        <v/>
      </c>
      <c r="E39" s="190" t="str">
        <f t="shared" si="15"/>
        <v/>
      </c>
      <c r="F39" s="190" t="str">
        <f t="shared" si="16"/>
        <v/>
      </c>
      <c r="G39" s="190" t="str">
        <f t="shared" si="17"/>
        <v/>
      </c>
      <c r="H39" s="255"/>
      <c r="I39" s="256"/>
      <c r="J39" s="255"/>
      <c r="K39" s="256"/>
      <c r="L39" s="257"/>
      <c r="M39" s="253"/>
    </row>
    <row r="40" spans="1:13" ht="13.5" customHeight="1" x14ac:dyDescent="0.25">
      <c r="A40" s="188"/>
      <c r="B40" s="189" t="str">
        <f t="shared" si="12"/>
        <v/>
      </c>
      <c r="C40" s="190" t="str">
        <f t="shared" si="13"/>
        <v/>
      </c>
      <c r="D40" s="190" t="str">
        <f t="shared" si="14"/>
        <v/>
      </c>
      <c r="E40" s="190" t="str">
        <f t="shared" si="15"/>
        <v/>
      </c>
      <c r="F40" s="190" t="str">
        <f t="shared" si="16"/>
        <v/>
      </c>
      <c r="G40" s="190" t="str">
        <f t="shared" si="17"/>
        <v/>
      </c>
      <c r="H40" s="255"/>
      <c r="I40" s="256"/>
      <c r="J40" s="255"/>
      <c r="K40" s="256"/>
      <c r="L40" s="257"/>
      <c r="M40" s="254"/>
    </row>
    <row r="41" spans="1:13" x14ac:dyDescent="0.2">
      <c r="A41" s="213"/>
      <c r="B41" s="62" t="s">
        <v>131</v>
      </c>
      <c r="C41" s="258"/>
      <c r="D41" s="259"/>
      <c r="E41" s="259"/>
      <c r="F41" s="259"/>
      <c r="G41" s="259"/>
      <c r="H41" s="259"/>
      <c r="I41" s="259"/>
      <c r="J41" s="259"/>
      <c r="K41" s="259"/>
      <c r="L41" s="259"/>
      <c r="M41" s="260"/>
    </row>
    <row r="42" spans="1:13" ht="13.5" customHeight="1" x14ac:dyDescent="0.25">
      <c r="A42" s="188"/>
      <c r="B42" s="189" t="str">
        <f t="shared" si="12"/>
        <v/>
      </c>
      <c r="C42" s="190" t="str">
        <f t="shared" si="13"/>
        <v/>
      </c>
      <c r="D42" s="190" t="str">
        <f t="shared" si="14"/>
        <v/>
      </c>
      <c r="E42" s="190" t="str">
        <f t="shared" si="15"/>
        <v/>
      </c>
      <c r="F42" s="190" t="str">
        <f t="shared" si="16"/>
        <v/>
      </c>
      <c r="G42" s="190" t="str">
        <f t="shared" si="17"/>
        <v/>
      </c>
      <c r="H42" s="255"/>
      <c r="I42" s="256"/>
      <c r="J42" s="255"/>
      <c r="K42" s="256"/>
      <c r="L42" s="257">
        <f t="shared" ref="L42:L50" si="19">SUM(H42:K42)</f>
        <v>0</v>
      </c>
      <c r="M42" s="252"/>
    </row>
    <row r="43" spans="1:13" ht="13.5" customHeight="1" x14ac:dyDescent="0.25">
      <c r="A43" s="188"/>
      <c r="B43" s="189" t="str">
        <f t="shared" si="12"/>
        <v/>
      </c>
      <c r="C43" s="190" t="str">
        <f t="shared" si="13"/>
        <v/>
      </c>
      <c r="D43" s="190" t="str">
        <f t="shared" si="14"/>
        <v/>
      </c>
      <c r="E43" s="190" t="str">
        <f t="shared" si="15"/>
        <v/>
      </c>
      <c r="F43" s="190" t="str">
        <f t="shared" si="16"/>
        <v/>
      </c>
      <c r="G43" s="190" t="str">
        <f t="shared" si="17"/>
        <v/>
      </c>
      <c r="H43" s="255"/>
      <c r="I43" s="256"/>
      <c r="J43" s="255"/>
      <c r="K43" s="256"/>
      <c r="L43" s="257"/>
      <c r="M43" s="253"/>
    </row>
    <row r="44" spans="1:13" ht="13.5" customHeight="1" x14ac:dyDescent="0.25">
      <c r="A44" s="188"/>
      <c r="B44" s="189" t="str">
        <f t="shared" si="12"/>
        <v/>
      </c>
      <c r="C44" s="190" t="str">
        <f t="shared" si="13"/>
        <v/>
      </c>
      <c r="D44" s="190" t="str">
        <f t="shared" si="14"/>
        <v/>
      </c>
      <c r="E44" s="190" t="str">
        <f t="shared" si="15"/>
        <v/>
      </c>
      <c r="F44" s="190" t="str">
        <f t="shared" si="16"/>
        <v/>
      </c>
      <c r="G44" s="190" t="str">
        <f t="shared" si="17"/>
        <v/>
      </c>
      <c r="H44" s="255"/>
      <c r="I44" s="256"/>
      <c r="J44" s="255"/>
      <c r="K44" s="256"/>
      <c r="L44" s="257"/>
      <c r="M44" s="254"/>
    </row>
    <row r="45" spans="1:13" x14ac:dyDescent="0.2">
      <c r="A45" s="213"/>
      <c r="B45" s="62" t="s">
        <v>131</v>
      </c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60"/>
    </row>
    <row r="46" spans="1:13" ht="13.5" customHeight="1" x14ac:dyDescent="0.25">
      <c r="A46" s="188"/>
      <c r="B46" s="189" t="str">
        <f t="shared" si="12"/>
        <v/>
      </c>
      <c r="C46" s="190" t="str">
        <f t="shared" si="13"/>
        <v/>
      </c>
      <c r="D46" s="190" t="str">
        <f t="shared" si="14"/>
        <v/>
      </c>
      <c r="E46" s="190" t="str">
        <f t="shared" si="15"/>
        <v/>
      </c>
      <c r="F46" s="190" t="str">
        <f t="shared" si="16"/>
        <v/>
      </c>
      <c r="G46" s="190" t="str">
        <f t="shared" si="17"/>
        <v/>
      </c>
      <c r="H46" s="255"/>
      <c r="I46" s="256"/>
      <c r="J46" s="255"/>
      <c r="K46" s="256"/>
      <c r="L46" s="257">
        <f t="shared" si="19"/>
        <v>0</v>
      </c>
      <c r="M46" s="252"/>
    </row>
    <row r="47" spans="1:13" ht="13.5" customHeight="1" x14ac:dyDescent="0.25">
      <c r="A47" s="188"/>
      <c r="B47" s="189" t="str">
        <f t="shared" si="12"/>
        <v/>
      </c>
      <c r="C47" s="190" t="str">
        <f t="shared" si="13"/>
        <v/>
      </c>
      <c r="D47" s="190" t="str">
        <f t="shared" si="14"/>
        <v/>
      </c>
      <c r="E47" s="190" t="str">
        <f t="shared" si="15"/>
        <v/>
      </c>
      <c r="F47" s="190" t="str">
        <f t="shared" si="16"/>
        <v/>
      </c>
      <c r="G47" s="190" t="str">
        <f t="shared" si="17"/>
        <v/>
      </c>
      <c r="H47" s="255"/>
      <c r="I47" s="256"/>
      <c r="J47" s="255"/>
      <c r="K47" s="256"/>
      <c r="L47" s="257"/>
      <c r="M47" s="253"/>
    </row>
    <row r="48" spans="1:13" ht="13.5" customHeight="1" x14ac:dyDescent="0.25">
      <c r="A48" s="188"/>
      <c r="B48" s="189" t="str">
        <f t="shared" si="12"/>
        <v/>
      </c>
      <c r="C48" s="190" t="str">
        <f t="shared" si="13"/>
        <v/>
      </c>
      <c r="D48" s="190" t="str">
        <f t="shared" si="14"/>
        <v/>
      </c>
      <c r="E48" s="190" t="str">
        <f t="shared" si="15"/>
        <v/>
      </c>
      <c r="F48" s="190" t="str">
        <f t="shared" si="16"/>
        <v/>
      </c>
      <c r="G48" s="190" t="str">
        <f t="shared" si="17"/>
        <v/>
      </c>
      <c r="H48" s="255"/>
      <c r="I48" s="256"/>
      <c r="J48" s="255"/>
      <c r="K48" s="256"/>
      <c r="L48" s="257"/>
      <c r="M48" s="254"/>
    </row>
    <row r="49" spans="1:13" x14ac:dyDescent="0.2">
      <c r="A49" s="213"/>
      <c r="B49" s="62" t="s">
        <v>131</v>
      </c>
      <c r="C49" s="258"/>
      <c r="D49" s="259"/>
      <c r="E49" s="259"/>
      <c r="F49" s="259"/>
      <c r="G49" s="259"/>
      <c r="H49" s="259"/>
      <c r="I49" s="259"/>
      <c r="J49" s="259"/>
      <c r="K49" s="259"/>
      <c r="L49" s="259"/>
      <c r="M49" s="260"/>
    </row>
    <row r="50" spans="1:13" ht="13.5" customHeight="1" x14ac:dyDescent="0.25">
      <c r="A50" s="188"/>
      <c r="B50" s="189" t="str">
        <f t="shared" si="12"/>
        <v/>
      </c>
      <c r="C50" s="190" t="str">
        <f t="shared" si="13"/>
        <v/>
      </c>
      <c r="D50" s="190" t="str">
        <f t="shared" si="14"/>
        <v/>
      </c>
      <c r="E50" s="190" t="str">
        <f t="shared" si="15"/>
        <v/>
      </c>
      <c r="F50" s="190" t="str">
        <f t="shared" si="16"/>
        <v/>
      </c>
      <c r="G50" s="190" t="str">
        <f t="shared" si="17"/>
        <v/>
      </c>
      <c r="H50" s="255"/>
      <c r="I50" s="256"/>
      <c r="J50" s="255"/>
      <c r="K50" s="256"/>
      <c r="L50" s="257">
        <f t="shared" si="19"/>
        <v>0</v>
      </c>
      <c r="M50" s="252"/>
    </row>
    <row r="51" spans="1:13" ht="13.5" customHeight="1" x14ac:dyDescent="0.25">
      <c r="A51" s="188"/>
      <c r="B51" s="189" t="str">
        <f t="shared" si="12"/>
        <v/>
      </c>
      <c r="C51" s="190" t="str">
        <f t="shared" si="13"/>
        <v/>
      </c>
      <c r="D51" s="190" t="str">
        <f t="shared" si="14"/>
        <v/>
      </c>
      <c r="E51" s="190" t="str">
        <f t="shared" si="15"/>
        <v/>
      </c>
      <c r="F51" s="190" t="str">
        <f t="shared" si="16"/>
        <v/>
      </c>
      <c r="G51" s="190" t="str">
        <f t="shared" si="17"/>
        <v/>
      </c>
      <c r="H51" s="255"/>
      <c r="I51" s="256"/>
      <c r="J51" s="255"/>
      <c r="K51" s="256"/>
      <c r="L51" s="257"/>
      <c r="M51" s="253"/>
    </row>
    <row r="52" spans="1:13" ht="13.5" customHeight="1" x14ac:dyDescent="0.25">
      <c r="A52" s="188"/>
      <c r="B52" s="189" t="str">
        <f t="shared" si="12"/>
        <v/>
      </c>
      <c r="C52" s="190" t="str">
        <f t="shared" si="13"/>
        <v/>
      </c>
      <c r="D52" s="190" t="str">
        <f t="shared" si="14"/>
        <v/>
      </c>
      <c r="E52" s="190" t="str">
        <f t="shared" si="15"/>
        <v/>
      </c>
      <c r="F52" s="190" t="str">
        <f t="shared" si="16"/>
        <v/>
      </c>
      <c r="G52" s="190" t="str">
        <f t="shared" si="17"/>
        <v/>
      </c>
      <c r="H52" s="255"/>
      <c r="I52" s="256"/>
      <c r="J52" s="255"/>
      <c r="K52" s="256"/>
      <c r="L52" s="257"/>
      <c r="M52" s="254"/>
    </row>
  </sheetData>
  <mergeCells count="87">
    <mergeCell ref="I26:I28"/>
    <mergeCell ref="J26:J28"/>
    <mergeCell ref="M6:M8"/>
    <mergeCell ref="M10:M12"/>
    <mergeCell ref="L18:L20"/>
    <mergeCell ref="M18:M20"/>
    <mergeCell ref="C13:M13"/>
    <mergeCell ref="C17:M17"/>
    <mergeCell ref="C21:M21"/>
    <mergeCell ref="H10:H12"/>
    <mergeCell ref="I10:I12"/>
    <mergeCell ref="J10:J12"/>
    <mergeCell ref="K10:K12"/>
    <mergeCell ref="L10:L12"/>
    <mergeCell ref="M22:M24"/>
    <mergeCell ref="H18:H20"/>
    <mergeCell ref="C49:M49"/>
    <mergeCell ref="C25:M25"/>
    <mergeCell ref="C29:M29"/>
    <mergeCell ref="C33:M33"/>
    <mergeCell ref="C37:M37"/>
    <mergeCell ref="C41:M41"/>
    <mergeCell ref="M26:M28"/>
    <mergeCell ref="H30:H32"/>
    <mergeCell ref="I30:I32"/>
    <mergeCell ref="J30:J32"/>
    <mergeCell ref="K30:K32"/>
    <mergeCell ref="L30:L32"/>
    <mergeCell ref="H26:H28"/>
    <mergeCell ref="M42:M44"/>
    <mergeCell ref="H46:H48"/>
    <mergeCell ref="I46:I48"/>
    <mergeCell ref="H3:M3"/>
    <mergeCell ref="A3:B3"/>
    <mergeCell ref="H14:H16"/>
    <mergeCell ref="I14:I16"/>
    <mergeCell ref="J14:J16"/>
    <mergeCell ref="K14:K16"/>
    <mergeCell ref="L14:L16"/>
    <mergeCell ref="M14:M16"/>
    <mergeCell ref="C3:G3"/>
    <mergeCell ref="H6:H8"/>
    <mergeCell ref="I6:I8"/>
    <mergeCell ref="J6:J8"/>
    <mergeCell ref="K6:K8"/>
    <mergeCell ref="L6:L8"/>
    <mergeCell ref="C5:M5"/>
    <mergeCell ref="C9:M9"/>
    <mergeCell ref="I18:I20"/>
    <mergeCell ref="J18:J20"/>
    <mergeCell ref="K18:K20"/>
    <mergeCell ref="H22:H24"/>
    <mergeCell ref="I22:I24"/>
    <mergeCell ref="J22:J24"/>
    <mergeCell ref="K22:K24"/>
    <mergeCell ref="L22:L24"/>
    <mergeCell ref="K26:K28"/>
    <mergeCell ref="L26:L28"/>
    <mergeCell ref="M34:M36"/>
    <mergeCell ref="H38:H40"/>
    <mergeCell ref="I38:I40"/>
    <mergeCell ref="J38:J40"/>
    <mergeCell ref="K38:K40"/>
    <mergeCell ref="L38:L40"/>
    <mergeCell ref="M38:M40"/>
    <mergeCell ref="H34:H36"/>
    <mergeCell ref="I34:I36"/>
    <mergeCell ref="J34:J36"/>
    <mergeCell ref="K34:K36"/>
    <mergeCell ref="L34:L36"/>
    <mergeCell ref="M30:M32"/>
    <mergeCell ref="J46:J48"/>
    <mergeCell ref="K46:K48"/>
    <mergeCell ref="L46:L48"/>
    <mergeCell ref="M46:M48"/>
    <mergeCell ref="H42:H44"/>
    <mergeCell ref="I42:I44"/>
    <mergeCell ref="J42:J44"/>
    <mergeCell ref="K42:K44"/>
    <mergeCell ref="L42:L44"/>
    <mergeCell ref="C45:M45"/>
    <mergeCell ref="M50:M52"/>
    <mergeCell ref="H50:H52"/>
    <mergeCell ref="I50:I52"/>
    <mergeCell ref="J50:J52"/>
    <mergeCell ref="K50:K52"/>
    <mergeCell ref="L50:L52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1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2.75" outlineLevelCol="1" x14ac:dyDescent="0.2"/>
  <cols>
    <col min="1" max="2" width="3.5703125" style="64" customWidth="1"/>
    <col min="3" max="3" width="3.28515625" style="64" customWidth="1"/>
    <col min="4" max="4" width="5.140625" style="65" customWidth="1"/>
    <col min="5" max="5" width="20.7109375" style="66" customWidth="1"/>
    <col min="6" max="6" width="8.7109375" style="66" customWidth="1"/>
    <col min="7" max="7" width="20.7109375" style="66" customWidth="1"/>
    <col min="8" max="8" width="8.7109375" style="66" customWidth="1"/>
    <col min="9" max="9" width="20.7109375" style="66" customWidth="1"/>
    <col min="10" max="10" width="4.7109375" style="67" customWidth="1" outlineLevel="1"/>
    <col min="11" max="12" width="4.7109375" style="64" customWidth="1" outlineLevel="1"/>
    <col min="13" max="13" width="4.7109375" style="67" customWidth="1" outlineLevel="1"/>
    <col min="14" max="14" width="4.7109375" style="64" customWidth="1" outlineLevel="1"/>
    <col min="15" max="15" width="4.7109375" style="67" customWidth="1" outlineLevel="1"/>
    <col min="16" max="17" width="4.7109375" style="64" customWidth="1" outlineLevel="1"/>
    <col min="18" max="18" width="4.7109375" style="67" customWidth="1" outlineLevel="1"/>
    <col min="19" max="19" width="4.7109375" style="64" customWidth="1" outlineLevel="1"/>
    <col min="20" max="20" width="4.7109375" style="67" customWidth="1" outlineLevel="1"/>
    <col min="21" max="21" width="4.7109375" style="64" customWidth="1" outlineLevel="1"/>
    <col min="22" max="22" width="3.140625" style="64" customWidth="1" outlineLevel="1"/>
    <col min="23" max="23" width="5.28515625" style="64" customWidth="1" outlineLevel="1"/>
    <col min="24" max="24" width="6.140625" style="67" customWidth="1" outlineLevel="1"/>
    <col min="25" max="25" width="2.7109375" style="64" customWidth="1" outlineLevel="1"/>
    <col min="26" max="26" width="6.140625" style="64" bestFit="1" customWidth="1" outlineLevel="1"/>
    <col min="27" max="27" width="7.140625" style="65" customWidth="1"/>
    <col min="28" max="16384" width="11.42578125" style="68"/>
  </cols>
  <sheetData>
    <row r="1" spans="1:27" ht="15.75" x14ac:dyDescent="0.25">
      <c r="A1" s="63" t="str">
        <f>Stammdaten!A20</f>
        <v>THS Wettkampf (VPS Langen / HSVRM / Kreisgruppe 4) am: 12.09.2021</v>
      </c>
      <c r="B1" s="63"/>
    </row>
    <row r="2" spans="1:27" ht="15" x14ac:dyDescent="0.2">
      <c r="A2" s="69" t="str">
        <f>Stammdaten!A21</f>
        <v xml:space="preserve">PL: Stefan Baumann LR THS: Ingeborg Klingeberger Elke Herdel  </v>
      </c>
      <c r="B2" s="100"/>
    </row>
    <row r="3" spans="1:27" x14ac:dyDescent="0.2">
      <c r="A3" s="101" t="str">
        <f>"DREIKAMPF (Anzahl: "&amp;COUNT(A5:A34)&amp;")"</f>
        <v>DREIKAMPF (Anzahl: 0)</v>
      </c>
      <c r="B3" s="102"/>
      <c r="C3" s="102"/>
      <c r="D3" s="102"/>
      <c r="E3" s="102"/>
      <c r="F3" s="102"/>
      <c r="G3" s="102"/>
      <c r="H3" s="102"/>
      <c r="I3" s="103"/>
      <c r="J3" s="243" t="s">
        <v>82</v>
      </c>
      <c r="K3" s="244"/>
      <c r="L3" s="245"/>
      <c r="M3" s="243" t="s">
        <v>83</v>
      </c>
      <c r="N3" s="244"/>
      <c r="O3" s="244"/>
      <c r="P3" s="244"/>
      <c r="Q3" s="245"/>
      <c r="R3" s="243" t="s">
        <v>84</v>
      </c>
      <c r="S3" s="244"/>
      <c r="T3" s="244"/>
      <c r="U3" s="244"/>
      <c r="V3" s="246" t="s">
        <v>26</v>
      </c>
      <c r="W3" s="247"/>
      <c r="X3" s="247"/>
      <c r="Y3" s="248"/>
      <c r="Z3" s="249" t="s">
        <v>100</v>
      </c>
      <c r="AA3" s="251"/>
    </row>
    <row r="4" spans="1:27" ht="13.5" x14ac:dyDescent="0.25">
      <c r="A4" s="70" t="s">
        <v>12</v>
      </c>
      <c r="B4" s="70" t="s">
        <v>88</v>
      </c>
      <c r="C4" s="71" t="s">
        <v>13</v>
      </c>
      <c r="D4" s="62" t="s">
        <v>25</v>
      </c>
      <c r="E4" s="163" t="s">
        <v>111</v>
      </c>
      <c r="F4" s="163" t="s">
        <v>108</v>
      </c>
      <c r="G4" s="163" t="s">
        <v>3</v>
      </c>
      <c r="H4" s="163" t="s">
        <v>109</v>
      </c>
      <c r="I4" s="163" t="s">
        <v>110</v>
      </c>
      <c r="J4" s="72" t="s">
        <v>14</v>
      </c>
      <c r="K4" s="71" t="s">
        <v>15</v>
      </c>
      <c r="L4" s="71" t="s">
        <v>70</v>
      </c>
      <c r="M4" s="72" t="s">
        <v>17</v>
      </c>
      <c r="N4" s="71" t="s">
        <v>15</v>
      </c>
      <c r="O4" s="72" t="s">
        <v>18</v>
      </c>
      <c r="P4" s="71" t="s">
        <v>16</v>
      </c>
      <c r="Q4" s="71" t="s">
        <v>70</v>
      </c>
      <c r="R4" s="72" t="s">
        <v>19</v>
      </c>
      <c r="S4" s="71" t="s">
        <v>15</v>
      </c>
      <c r="T4" s="72" t="s">
        <v>20</v>
      </c>
      <c r="U4" s="73" t="s">
        <v>16</v>
      </c>
      <c r="V4" s="110" t="s">
        <v>28</v>
      </c>
      <c r="W4" s="108" t="s">
        <v>70</v>
      </c>
      <c r="X4" s="109" t="s">
        <v>98</v>
      </c>
      <c r="Y4" s="111" t="s">
        <v>74</v>
      </c>
      <c r="Z4" s="148" t="s">
        <v>10</v>
      </c>
      <c r="AA4" s="140" t="s">
        <v>8</v>
      </c>
    </row>
    <row r="5" spans="1:27" ht="13.5" x14ac:dyDescent="0.25">
      <c r="A5" s="162"/>
      <c r="B5" s="80">
        <v>3</v>
      </c>
      <c r="C5" s="184" t="str">
        <f t="shared" ref="C5:C34" si="0">IF(A5="","",VLOOKUP(A5,Matrix,3,FALSE))</f>
        <v/>
      </c>
      <c r="D5" s="114"/>
      <c r="E5" s="164" t="str">
        <f t="shared" ref="E5" si="1">IF(A5="","",VLOOKUP(A5,Matrix,12,FALSE))</f>
        <v/>
      </c>
      <c r="F5" s="165" t="str">
        <f t="shared" ref="F5" si="2">IF(A5="","",VLOOKUP(A5,Matrix,8,FALSE))</f>
        <v/>
      </c>
      <c r="G5" s="165" t="str">
        <f t="shared" ref="G5" si="3">IF(A5="","",VLOOKUP(A5,Matrix,9,FALSE))</f>
        <v/>
      </c>
      <c r="H5" s="165" t="str">
        <f t="shared" ref="H5" si="4">IF(A5="","",VLOOKUP(A5,Matrix,10,FALSE))</f>
        <v/>
      </c>
      <c r="I5" s="166" t="str">
        <f t="shared" ref="I5" si="5">IF(A5="","",VLOOKUP(A5,Matrix,6,FALSE)&amp;" / "&amp;VLOOKUP(A5,Matrix,7,FALSE))</f>
        <v/>
      </c>
      <c r="J5" s="75">
        <v>20</v>
      </c>
      <c r="K5" s="76">
        <v>5</v>
      </c>
      <c r="L5" s="76"/>
      <c r="M5" s="77">
        <v>12</v>
      </c>
      <c r="N5" s="76">
        <v>0</v>
      </c>
      <c r="O5" s="77">
        <v>12</v>
      </c>
      <c r="P5" s="76">
        <v>0</v>
      </c>
      <c r="Q5" s="76"/>
      <c r="R5" s="77">
        <v>15</v>
      </c>
      <c r="S5" s="76">
        <v>0</v>
      </c>
      <c r="T5" s="77">
        <v>15</v>
      </c>
      <c r="U5" s="76">
        <v>0</v>
      </c>
      <c r="V5" s="89">
        <f t="shared" ref="V5:V34" si="6">IF(B5=3,290,IF(B5=2,280,255))</f>
        <v>290</v>
      </c>
      <c r="W5" s="78">
        <f t="shared" ref="W5:W34" si="7">IF(B5=1,L5+Q5,0)</f>
        <v>0</v>
      </c>
      <c r="X5" s="79">
        <f t="shared" ref="X5:X34" si="8">J5+M5+O5+R5+T5</f>
        <v>74</v>
      </c>
      <c r="Y5" s="78">
        <f t="shared" ref="Y5:Y34" si="9">K5+N5+P5+S5+U5</f>
        <v>5</v>
      </c>
      <c r="Z5" s="149">
        <f>SUM(X5:Y5)</f>
        <v>79</v>
      </c>
      <c r="AA5" s="142">
        <f>ROUND((V5+W5)-(X5+Y5),0)</f>
        <v>211</v>
      </c>
    </row>
    <row r="6" spans="1:27" ht="13.5" x14ac:dyDescent="0.25">
      <c r="A6" s="74"/>
      <c r="B6" s="80">
        <v>2</v>
      </c>
      <c r="C6" s="185" t="str">
        <f t="shared" si="0"/>
        <v/>
      </c>
      <c r="D6" s="115"/>
      <c r="E6" s="167" t="str">
        <f t="shared" ref="E6:E34" si="10">IF(A6="","",VLOOKUP(A6,Matrix,12,FALSE))</f>
        <v/>
      </c>
      <c r="F6" s="168" t="str">
        <f t="shared" ref="F6:F34" si="11">IF(A6="","",VLOOKUP(A6,Matrix,8,FALSE))</f>
        <v/>
      </c>
      <c r="G6" s="168" t="str">
        <f t="shared" ref="G6:G34" si="12">IF(A6="","",VLOOKUP(A6,Matrix,9,FALSE))</f>
        <v/>
      </c>
      <c r="H6" s="168" t="str">
        <f t="shared" ref="H6:H34" si="13">IF(A6="","",VLOOKUP(A6,Matrix,10,FALSE))</f>
        <v/>
      </c>
      <c r="I6" s="169" t="str">
        <f t="shared" ref="I6:I34" si="14">IF(A6="","",VLOOKUP(A6,Matrix,6,FALSE)&amp;" / "&amp;VLOOKUP(A6,Matrix,7,FALSE))</f>
        <v/>
      </c>
      <c r="J6" s="81">
        <v>20</v>
      </c>
      <c r="K6" s="80">
        <v>5</v>
      </c>
      <c r="L6" s="80"/>
      <c r="M6" s="82">
        <v>12</v>
      </c>
      <c r="N6" s="80">
        <v>0</v>
      </c>
      <c r="O6" s="82">
        <v>12</v>
      </c>
      <c r="P6" s="80">
        <v>0</v>
      </c>
      <c r="Q6" s="80"/>
      <c r="R6" s="82">
        <v>15</v>
      </c>
      <c r="S6" s="80">
        <v>0</v>
      </c>
      <c r="T6" s="82">
        <v>15</v>
      </c>
      <c r="U6" s="80">
        <v>0</v>
      </c>
      <c r="V6" s="90">
        <f t="shared" si="6"/>
        <v>280</v>
      </c>
      <c r="W6" s="83">
        <f t="shared" si="7"/>
        <v>0</v>
      </c>
      <c r="X6" s="77">
        <f t="shared" si="8"/>
        <v>74</v>
      </c>
      <c r="Y6" s="83">
        <f t="shared" si="9"/>
        <v>5</v>
      </c>
      <c r="Z6" s="150">
        <f t="shared" ref="Z6:Z34" si="15">SUM(X6:Y6)</f>
        <v>79</v>
      </c>
      <c r="AA6" s="144">
        <f t="shared" ref="AA6:AA34" si="16">ROUND((V6+W6)-(X6+Y6),0)</f>
        <v>201</v>
      </c>
    </row>
    <row r="7" spans="1:27" ht="13.5" x14ac:dyDescent="0.25">
      <c r="A7" s="74"/>
      <c r="B7" s="80">
        <v>1</v>
      </c>
      <c r="C7" s="185" t="str">
        <f t="shared" si="0"/>
        <v/>
      </c>
      <c r="D7" s="115"/>
      <c r="E7" s="167" t="str">
        <f t="shared" si="10"/>
        <v/>
      </c>
      <c r="F7" s="168" t="str">
        <f t="shared" si="11"/>
        <v/>
      </c>
      <c r="G7" s="168" t="str">
        <f t="shared" si="12"/>
        <v/>
      </c>
      <c r="H7" s="168" t="str">
        <f t="shared" si="13"/>
        <v/>
      </c>
      <c r="I7" s="169" t="str">
        <f t="shared" si="14"/>
        <v/>
      </c>
      <c r="J7" s="81">
        <v>20</v>
      </c>
      <c r="K7" s="80">
        <v>5</v>
      </c>
      <c r="L7" s="80">
        <v>10</v>
      </c>
      <c r="M7" s="82">
        <v>12</v>
      </c>
      <c r="N7" s="80">
        <v>0</v>
      </c>
      <c r="O7" s="82">
        <v>12</v>
      </c>
      <c r="P7" s="80">
        <v>0</v>
      </c>
      <c r="Q7" s="80">
        <v>10</v>
      </c>
      <c r="R7" s="82">
        <v>15</v>
      </c>
      <c r="S7" s="80">
        <v>0</v>
      </c>
      <c r="T7" s="82">
        <v>15</v>
      </c>
      <c r="U7" s="80">
        <v>0</v>
      </c>
      <c r="V7" s="90">
        <f t="shared" si="6"/>
        <v>255</v>
      </c>
      <c r="W7" s="83">
        <f t="shared" si="7"/>
        <v>20</v>
      </c>
      <c r="X7" s="77">
        <f t="shared" si="8"/>
        <v>74</v>
      </c>
      <c r="Y7" s="83">
        <f t="shared" si="9"/>
        <v>5</v>
      </c>
      <c r="Z7" s="150">
        <f t="shared" si="15"/>
        <v>79</v>
      </c>
      <c r="AA7" s="144">
        <f t="shared" si="16"/>
        <v>196</v>
      </c>
    </row>
    <row r="8" spans="1:27" ht="13.5" x14ac:dyDescent="0.25">
      <c r="A8" s="74"/>
      <c r="B8" s="80"/>
      <c r="C8" s="185" t="str">
        <f t="shared" si="0"/>
        <v/>
      </c>
      <c r="D8" s="115"/>
      <c r="E8" s="167" t="str">
        <f t="shared" si="10"/>
        <v/>
      </c>
      <c r="F8" s="168" t="str">
        <f t="shared" si="11"/>
        <v/>
      </c>
      <c r="G8" s="168" t="str">
        <f t="shared" si="12"/>
        <v/>
      </c>
      <c r="H8" s="168" t="str">
        <f t="shared" si="13"/>
        <v/>
      </c>
      <c r="I8" s="169" t="str">
        <f t="shared" si="14"/>
        <v/>
      </c>
      <c r="J8" s="81"/>
      <c r="K8" s="80"/>
      <c r="L8" s="80"/>
      <c r="M8" s="82"/>
      <c r="N8" s="80"/>
      <c r="O8" s="82"/>
      <c r="P8" s="80"/>
      <c r="Q8" s="80"/>
      <c r="R8" s="82"/>
      <c r="S8" s="80"/>
      <c r="T8" s="82"/>
      <c r="U8" s="80"/>
      <c r="V8" s="90">
        <f t="shared" si="6"/>
        <v>255</v>
      </c>
      <c r="W8" s="83">
        <f t="shared" si="7"/>
        <v>0</v>
      </c>
      <c r="X8" s="77">
        <f t="shared" si="8"/>
        <v>0</v>
      </c>
      <c r="Y8" s="83">
        <f t="shared" si="9"/>
        <v>0</v>
      </c>
      <c r="Z8" s="150">
        <f t="shared" si="15"/>
        <v>0</v>
      </c>
      <c r="AA8" s="144">
        <f t="shared" si="16"/>
        <v>255</v>
      </c>
    </row>
    <row r="9" spans="1:27" ht="13.5" x14ac:dyDescent="0.25">
      <c r="A9" s="74"/>
      <c r="B9" s="80"/>
      <c r="C9" s="185" t="str">
        <f t="shared" si="0"/>
        <v/>
      </c>
      <c r="D9" s="115"/>
      <c r="E9" s="167" t="str">
        <f t="shared" si="10"/>
        <v/>
      </c>
      <c r="F9" s="168" t="str">
        <f t="shared" si="11"/>
        <v/>
      </c>
      <c r="G9" s="168" t="str">
        <f t="shared" si="12"/>
        <v/>
      </c>
      <c r="H9" s="168" t="str">
        <f t="shared" si="13"/>
        <v/>
      </c>
      <c r="I9" s="169" t="str">
        <f t="shared" si="14"/>
        <v/>
      </c>
      <c r="J9" s="81"/>
      <c r="K9" s="80"/>
      <c r="L9" s="80"/>
      <c r="M9" s="82"/>
      <c r="N9" s="80"/>
      <c r="O9" s="82"/>
      <c r="P9" s="80"/>
      <c r="Q9" s="80"/>
      <c r="R9" s="82"/>
      <c r="S9" s="80"/>
      <c r="T9" s="82"/>
      <c r="U9" s="80"/>
      <c r="V9" s="90">
        <f t="shared" si="6"/>
        <v>255</v>
      </c>
      <c r="W9" s="83">
        <f t="shared" si="7"/>
        <v>0</v>
      </c>
      <c r="X9" s="77">
        <f t="shared" si="8"/>
        <v>0</v>
      </c>
      <c r="Y9" s="83">
        <f t="shared" si="9"/>
        <v>0</v>
      </c>
      <c r="Z9" s="150">
        <f t="shared" si="15"/>
        <v>0</v>
      </c>
      <c r="AA9" s="144">
        <f t="shared" si="16"/>
        <v>255</v>
      </c>
    </row>
    <row r="10" spans="1:27" ht="13.5" x14ac:dyDescent="0.25">
      <c r="A10" s="74"/>
      <c r="B10" s="80"/>
      <c r="C10" s="185" t="str">
        <f t="shared" si="0"/>
        <v/>
      </c>
      <c r="D10" s="115"/>
      <c r="E10" s="167" t="str">
        <f t="shared" si="10"/>
        <v/>
      </c>
      <c r="F10" s="168" t="str">
        <f t="shared" si="11"/>
        <v/>
      </c>
      <c r="G10" s="168" t="str">
        <f t="shared" si="12"/>
        <v/>
      </c>
      <c r="H10" s="168" t="str">
        <f t="shared" si="13"/>
        <v/>
      </c>
      <c r="I10" s="169" t="str">
        <f t="shared" si="14"/>
        <v/>
      </c>
      <c r="J10" s="81"/>
      <c r="K10" s="80"/>
      <c r="L10" s="80"/>
      <c r="M10" s="82"/>
      <c r="N10" s="80"/>
      <c r="O10" s="82"/>
      <c r="P10" s="80"/>
      <c r="Q10" s="80"/>
      <c r="R10" s="82"/>
      <c r="S10" s="80"/>
      <c r="T10" s="82"/>
      <c r="U10" s="80"/>
      <c r="V10" s="90">
        <f t="shared" si="6"/>
        <v>255</v>
      </c>
      <c r="W10" s="83">
        <f t="shared" si="7"/>
        <v>0</v>
      </c>
      <c r="X10" s="77">
        <f t="shared" si="8"/>
        <v>0</v>
      </c>
      <c r="Y10" s="83">
        <f t="shared" si="9"/>
        <v>0</v>
      </c>
      <c r="Z10" s="150">
        <f t="shared" si="15"/>
        <v>0</v>
      </c>
      <c r="AA10" s="144">
        <f t="shared" si="16"/>
        <v>255</v>
      </c>
    </row>
    <row r="11" spans="1:27" ht="13.5" x14ac:dyDescent="0.25">
      <c r="A11" s="74"/>
      <c r="B11" s="80"/>
      <c r="C11" s="185" t="str">
        <f t="shared" si="0"/>
        <v/>
      </c>
      <c r="D11" s="115"/>
      <c r="E11" s="167" t="str">
        <f t="shared" si="10"/>
        <v/>
      </c>
      <c r="F11" s="168" t="str">
        <f t="shared" si="11"/>
        <v/>
      </c>
      <c r="G11" s="168" t="str">
        <f t="shared" si="12"/>
        <v/>
      </c>
      <c r="H11" s="168" t="str">
        <f t="shared" si="13"/>
        <v/>
      </c>
      <c r="I11" s="169" t="str">
        <f t="shared" si="14"/>
        <v/>
      </c>
      <c r="J11" s="81"/>
      <c r="K11" s="80"/>
      <c r="L11" s="80"/>
      <c r="M11" s="82"/>
      <c r="N11" s="80"/>
      <c r="O11" s="82"/>
      <c r="P11" s="80"/>
      <c r="Q11" s="80"/>
      <c r="R11" s="82"/>
      <c r="S11" s="80"/>
      <c r="T11" s="82"/>
      <c r="U11" s="80"/>
      <c r="V11" s="90">
        <f t="shared" si="6"/>
        <v>255</v>
      </c>
      <c r="W11" s="83">
        <f t="shared" si="7"/>
        <v>0</v>
      </c>
      <c r="X11" s="77">
        <f t="shared" si="8"/>
        <v>0</v>
      </c>
      <c r="Y11" s="83">
        <f t="shared" si="9"/>
        <v>0</v>
      </c>
      <c r="Z11" s="150">
        <f t="shared" si="15"/>
        <v>0</v>
      </c>
      <c r="AA11" s="144">
        <f t="shared" si="16"/>
        <v>255</v>
      </c>
    </row>
    <row r="12" spans="1:27" ht="13.5" x14ac:dyDescent="0.25">
      <c r="A12" s="74"/>
      <c r="B12" s="80"/>
      <c r="C12" s="185" t="str">
        <f t="shared" si="0"/>
        <v/>
      </c>
      <c r="D12" s="115"/>
      <c r="E12" s="167" t="str">
        <f t="shared" si="10"/>
        <v/>
      </c>
      <c r="F12" s="168" t="str">
        <f t="shared" si="11"/>
        <v/>
      </c>
      <c r="G12" s="168" t="str">
        <f t="shared" si="12"/>
        <v/>
      </c>
      <c r="H12" s="168" t="str">
        <f t="shared" si="13"/>
        <v/>
      </c>
      <c r="I12" s="169" t="str">
        <f t="shared" si="14"/>
        <v/>
      </c>
      <c r="J12" s="81"/>
      <c r="K12" s="80"/>
      <c r="L12" s="80"/>
      <c r="M12" s="82"/>
      <c r="N12" s="80"/>
      <c r="O12" s="82"/>
      <c r="P12" s="80"/>
      <c r="Q12" s="80"/>
      <c r="R12" s="82"/>
      <c r="S12" s="80"/>
      <c r="T12" s="82"/>
      <c r="U12" s="80"/>
      <c r="V12" s="90">
        <f t="shared" si="6"/>
        <v>255</v>
      </c>
      <c r="W12" s="83">
        <f t="shared" si="7"/>
        <v>0</v>
      </c>
      <c r="X12" s="77">
        <f t="shared" si="8"/>
        <v>0</v>
      </c>
      <c r="Y12" s="83">
        <f t="shared" si="9"/>
        <v>0</v>
      </c>
      <c r="Z12" s="150">
        <f t="shared" si="15"/>
        <v>0</v>
      </c>
      <c r="AA12" s="144">
        <f t="shared" si="16"/>
        <v>255</v>
      </c>
    </row>
    <row r="13" spans="1:27" ht="13.5" x14ac:dyDescent="0.25">
      <c r="A13" s="74"/>
      <c r="B13" s="80"/>
      <c r="C13" s="185" t="str">
        <f t="shared" si="0"/>
        <v/>
      </c>
      <c r="D13" s="115"/>
      <c r="E13" s="167" t="str">
        <f t="shared" si="10"/>
        <v/>
      </c>
      <c r="F13" s="168" t="str">
        <f t="shared" si="11"/>
        <v/>
      </c>
      <c r="G13" s="168" t="str">
        <f t="shared" si="12"/>
        <v/>
      </c>
      <c r="H13" s="168" t="str">
        <f t="shared" si="13"/>
        <v/>
      </c>
      <c r="I13" s="169" t="str">
        <f t="shared" si="14"/>
        <v/>
      </c>
      <c r="J13" s="81"/>
      <c r="K13" s="80"/>
      <c r="L13" s="80"/>
      <c r="M13" s="82"/>
      <c r="N13" s="80"/>
      <c r="O13" s="82"/>
      <c r="P13" s="80"/>
      <c r="Q13" s="80"/>
      <c r="R13" s="82"/>
      <c r="S13" s="80"/>
      <c r="T13" s="82"/>
      <c r="U13" s="80"/>
      <c r="V13" s="90">
        <f t="shared" si="6"/>
        <v>255</v>
      </c>
      <c r="W13" s="83">
        <f t="shared" si="7"/>
        <v>0</v>
      </c>
      <c r="X13" s="77">
        <f t="shared" si="8"/>
        <v>0</v>
      </c>
      <c r="Y13" s="83">
        <f t="shared" si="9"/>
        <v>0</v>
      </c>
      <c r="Z13" s="150">
        <f t="shared" si="15"/>
        <v>0</v>
      </c>
      <c r="AA13" s="144">
        <f t="shared" si="16"/>
        <v>255</v>
      </c>
    </row>
    <row r="14" spans="1:27" ht="13.5" x14ac:dyDescent="0.25">
      <c r="A14" s="74"/>
      <c r="B14" s="80"/>
      <c r="C14" s="185" t="str">
        <f t="shared" si="0"/>
        <v/>
      </c>
      <c r="D14" s="115"/>
      <c r="E14" s="167" t="str">
        <f t="shared" si="10"/>
        <v/>
      </c>
      <c r="F14" s="168" t="str">
        <f t="shared" si="11"/>
        <v/>
      </c>
      <c r="G14" s="168" t="str">
        <f t="shared" si="12"/>
        <v/>
      </c>
      <c r="H14" s="168" t="str">
        <f t="shared" si="13"/>
        <v/>
      </c>
      <c r="I14" s="169" t="str">
        <f t="shared" si="14"/>
        <v/>
      </c>
      <c r="J14" s="81"/>
      <c r="K14" s="80"/>
      <c r="L14" s="80"/>
      <c r="M14" s="82"/>
      <c r="N14" s="80"/>
      <c r="O14" s="82"/>
      <c r="P14" s="80"/>
      <c r="Q14" s="80"/>
      <c r="R14" s="82"/>
      <c r="S14" s="80"/>
      <c r="T14" s="82"/>
      <c r="U14" s="80"/>
      <c r="V14" s="90">
        <f t="shared" si="6"/>
        <v>255</v>
      </c>
      <c r="W14" s="83">
        <f t="shared" si="7"/>
        <v>0</v>
      </c>
      <c r="X14" s="77">
        <f t="shared" si="8"/>
        <v>0</v>
      </c>
      <c r="Y14" s="83">
        <f t="shared" si="9"/>
        <v>0</v>
      </c>
      <c r="Z14" s="150">
        <f t="shared" si="15"/>
        <v>0</v>
      </c>
      <c r="AA14" s="144">
        <f t="shared" si="16"/>
        <v>255</v>
      </c>
    </row>
    <row r="15" spans="1:27" ht="13.5" x14ac:dyDescent="0.25">
      <c r="A15" s="74"/>
      <c r="B15" s="80"/>
      <c r="C15" s="185" t="str">
        <f t="shared" si="0"/>
        <v/>
      </c>
      <c r="D15" s="115"/>
      <c r="E15" s="167" t="str">
        <f t="shared" si="10"/>
        <v/>
      </c>
      <c r="F15" s="168" t="str">
        <f t="shared" si="11"/>
        <v/>
      </c>
      <c r="G15" s="168" t="str">
        <f t="shared" si="12"/>
        <v/>
      </c>
      <c r="H15" s="168" t="str">
        <f t="shared" si="13"/>
        <v/>
      </c>
      <c r="I15" s="169" t="str">
        <f t="shared" si="14"/>
        <v/>
      </c>
      <c r="J15" s="81"/>
      <c r="K15" s="80"/>
      <c r="L15" s="80"/>
      <c r="M15" s="82"/>
      <c r="N15" s="80"/>
      <c r="O15" s="82"/>
      <c r="P15" s="80"/>
      <c r="Q15" s="80"/>
      <c r="R15" s="82"/>
      <c r="S15" s="80"/>
      <c r="T15" s="82"/>
      <c r="U15" s="80"/>
      <c r="V15" s="90">
        <f t="shared" si="6"/>
        <v>255</v>
      </c>
      <c r="W15" s="83">
        <f t="shared" si="7"/>
        <v>0</v>
      </c>
      <c r="X15" s="77">
        <f t="shared" si="8"/>
        <v>0</v>
      </c>
      <c r="Y15" s="83">
        <f t="shared" si="9"/>
        <v>0</v>
      </c>
      <c r="Z15" s="150">
        <f t="shared" si="15"/>
        <v>0</v>
      </c>
      <c r="AA15" s="144">
        <f t="shared" si="16"/>
        <v>255</v>
      </c>
    </row>
    <row r="16" spans="1:27" ht="13.5" x14ac:dyDescent="0.25">
      <c r="A16" s="74"/>
      <c r="B16" s="80"/>
      <c r="C16" s="185" t="str">
        <f t="shared" si="0"/>
        <v/>
      </c>
      <c r="D16" s="115"/>
      <c r="E16" s="167" t="str">
        <f t="shared" si="10"/>
        <v/>
      </c>
      <c r="F16" s="168" t="str">
        <f t="shared" si="11"/>
        <v/>
      </c>
      <c r="G16" s="168" t="str">
        <f t="shared" si="12"/>
        <v/>
      </c>
      <c r="H16" s="168" t="str">
        <f t="shared" si="13"/>
        <v/>
      </c>
      <c r="I16" s="169" t="str">
        <f t="shared" si="14"/>
        <v/>
      </c>
      <c r="J16" s="81"/>
      <c r="K16" s="80"/>
      <c r="L16" s="80"/>
      <c r="M16" s="82"/>
      <c r="N16" s="80"/>
      <c r="O16" s="82"/>
      <c r="P16" s="80"/>
      <c r="Q16" s="80"/>
      <c r="R16" s="82"/>
      <c r="S16" s="80"/>
      <c r="T16" s="82"/>
      <c r="U16" s="80"/>
      <c r="V16" s="90">
        <f t="shared" si="6"/>
        <v>255</v>
      </c>
      <c r="W16" s="83">
        <f t="shared" si="7"/>
        <v>0</v>
      </c>
      <c r="X16" s="77">
        <f t="shared" si="8"/>
        <v>0</v>
      </c>
      <c r="Y16" s="83">
        <f t="shared" si="9"/>
        <v>0</v>
      </c>
      <c r="Z16" s="150">
        <f t="shared" si="15"/>
        <v>0</v>
      </c>
      <c r="AA16" s="144">
        <f t="shared" si="16"/>
        <v>255</v>
      </c>
    </row>
    <row r="17" spans="1:27" ht="13.5" x14ac:dyDescent="0.25">
      <c r="A17" s="74"/>
      <c r="B17" s="80"/>
      <c r="C17" s="185" t="str">
        <f t="shared" si="0"/>
        <v/>
      </c>
      <c r="D17" s="115"/>
      <c r="E17" s="167" t="str">
        <f t="shared" si="10"/>
        <v/>
      </c>
      <c r="F17" s="168" t="str">
        <f t="shared" si="11"/>
        <v/>
      </c>
      <c r="G17" s="168" t="str">
        <f t="shared" si="12"/>
        <v/>
      </c>
      <c r="H17" s="168" t="str">
        <f t="shared" si="13"/>
        <v/>
      </c>
      <c r="I17" s="169" t="str">
        <f t="shared" si="14"/>
        <v/>
      </c>
      <c r="J17" s="81"/>
      <c r="K17" s="80"/>
      <c r="L17" s="80"/>
      <c r="M17" s="82"/>
      <c r="N17" s="80"/>
      <c r="O17" s="82"/>
      <c r="P17" s="80"/>
      <c r="Q17" s="80"/>
      <c r="R17" s="82"/>
      <c r="S17" s="80"/>
      <c r="T17" s="82"/>
      <c r="U17" s="80"/>
      <c r="V17" s="90">
        <f t="shared" si="6"/>
        <v>255</v>
      </c>
      <c r="W17" s="83">
        <f t="shared" si="7"/>
        <v>0</v>
      </c>
      <c r="X17" s="77">
        <f t="shared" si="8"/>
        <v>0</v>
      </c>
      <c r="Y17" s="83">
        <f t="shared" si="9"/>
        <v>0</v>
      </c>
      <c r="Z17" s="150">
        <f t="shared" si="15"/>
        <v>0</v>
      </c>
      <c r="AA17" s="144">
        <f t="shared" si="16"/>
        <v>255</v>
      </c>
    </row>
    <row r="18" spans="1:27" ht="13.5" x14ac:dyDescent="0.25">
      <c r="A18" s="74"/>
      <c r="B18" s="80"/>
      <c r="C18" s="185" t="str">
        <f t="shared" si="0"/>
        <v/>
      </c>
      <c r="D18" s="115"/>
      <c r="E18" s="167" t="str">
        <f t="shared" si="10"/>
        <v/>
      </c>
      <c r="F18" s="168" t="str">
        <f t="shared" si="11"/>
        <v/>
      </c>
      <c r="G18" s="168" t="str">
        <f t="shared" si="12"/>
        <v/>
      </c>
      <c r="H18" s="168" t="str">
        <f t="shared" si="13"/>
        <v/>
      </c>
      <c r="I18" s="169" t="str">
        <f t="shared" si="14"/>
        <v/>
      </c>
      <c r="J18" s="81"/>
      <c r="K18" s="80"/>
      <c r="L18" s="80"/>
      <c r="M18" s="82"/>
      <c r="N18" s="80"/>
      <c r="O18" s="82"/>
      <c r="P18" s="80"/>
      <c r="Q18" s="80"/>
      <c r="R18" s="82"/>
      <c r="S18" s="80"/>
      <c r="T18" s="82"/>
      <c r="U18" s="80"/>
      <c r="V18" s="90">
        <f t="shared" si="6"/>
        <v>255</v>
      </c>
      <c r="W18" s="83">
        <f t="shared" si="7"/>
        <v>0</v>
      </c>
      <c r="X18" s="77">
        <f t="shared" si="8"/>
        <v>0</v>
      </c>
      <c r="Y18" s="83">
        <f t="shared" si="9"/>
        <v>0</v>
      </c>
      <c r="Z18" s="150">
        <f t="shared" si="15"/>
        <v>0</v>
      </c>
      <c r="AA18" s="144">
        <f t="shared" si="16"/>
        <v>255</v>
      </c>
    </row>
    <row r="19" spans="1:27" ht="13.5" x14ac:dyDescent="0.25">
      <c r="A19" s="74"/>
      <c r="B19" s="80"/>
      <c r="C19" s="185" t="str">
        <f t="shared" si="0"/>
        <v/>
      </c>
      <c r="D19" s="115"/>
      <c r="E19" s="167" t="str">
        <f t="shared" si="10"/>
        <v/>
      </c>
      <c r="F19" s="168" t="str">
        <f t="shared" si="11"/>
        <v/>
      </c>
      <c r="G19" s="168" t="str">
        <f t="shared" si="12"/>
        <v/>
      </c>
      <c r="H19" s="168" t="str">
        <f t="shared" si="13"/>
        <v/>
      </c>
      <c r="I19" s="169" t="str">
        <f t="shared" si="14"/>
        <v/>
      </c>
      <c r="J19" s="81"/>
      <c r="K19" s="80"/>
      <c r="L19" s="80"/>
      <c r="M19" s="82"/>
      <c r="N19" s="80"/>
      <c r="O19" s="82"/>
      <c r="P19" s="80"/>
      <c r="Q19" s="80"/>
      <c r="R19" s="82"/>
      <c r="S19" s="80"/>
      <c r="T19" s="82"/>
      <c r="U19" s="80"/>
      <c r="V19" s="90">
        <f t="shared" si="6"/>
        <v>255</v>
      </c>
      <c r="W19" s="83">
        <f t="shared" si="7"/>
        <v>0</v>
      </c>
      <c r="X19" s="77">
        <f t="shared" si="8"/>
        <v>0</v>
      </c>
      <c r="Y19" s="83">
        <f t="shared" si="9"/>
        <v>0</v>
      </c>
      <c r="Z19" s="150">
        <f t="shared" si="15"/>
        <v>0</v>
      </c>
      <c r="AA19" s="144">
        <f t="shared" si="16"/>
        <v>255</v>
      </c>
    </row>
    <row r="20" spans="1:27" ht="13.5" x14ac:dyDescent="0.25">
      <c r="A20" s="74"/>
      <c r="B20" s="80"/>
      <c r="C20" s="185" t="str">
        <f t="shared" si="0"/>
        <v/>
      </c>
      <c r="D20" s="115"/>
      <c r="E20" s="167" t="str">
        <f t="shared" si="10"/>
        <v/>
      </c>
      <c r="F20" s="168" t="str">
        <f t="shared" si="11"/>
        <v/>
      </c>
      <c r="G20" s="168" t="str">
        <f t="shared" si="12"/>
        <v/>
      </c>
      <c r="H20" s="168" t="str">
        <f t="shared" si="13"/>
        <v/>
      </c>
      <c r="I20" s="169" t="str">
        <f t="shared" si="14"/>
        <v/>
      </c>
      <c r="J20" s="81"/>
      <c r="K20" s="80"/>
      <c r="L20" s="80"/>
      <c r="M20" s="82"/>
      <c r="N20" s="80"/>
      <c r="O20" s="82"/>
      <c r="P20" s="80"/>
      <c r="Q20" s="80"/>
      <c r="R20" s="82"/>
      <c r="S20" s="80"/>
      <c r="T20" s="82"/>
      <c r="U20" s="80"/>
      <c r="V20" s="90">
        <f t="shared" si="6"/>
        <v>255</v>
      </c>
      <c r="W20" s="83">
        <f t="shared" si="7"/>
        <v>0</v>
      </c>
      <c r="X20" s="77">
        <f t="shared" si="8"/>
        <v>0</v>
      </c>
      <c r="Y20" s="83">
        <f t="shared" si="9"/>
        <v>0</v>
      </c>
      <c r="Z20" s="150">
        <f t="shared" si="15"/>
        <v>0</v>
      </c>
      <c r="AA20" s="144">
        <f t="shared" si="16"/>
        <v>255</v>
      </c>
    </row>
    <row r="21" spans="1:27" ht="13.5" x14ac:dyDescent="0.25">
      <c r="A21" s="74"/>
      <c r="B21" s="80"/>
      <c r="C21" s="185" t="str">
        <f t="shared" si="0"/>
        <v/>
      </c>
      <c r="D21" s="115"/>
      <c r="E21" s="167" t="str">
        <f t="shared" si="10"/>
        <v/>
      </c>
      <c r="F21" s="168" t="str">
        <f t="shared" si="11"/>
        <v/>
      </c>
      <c r="G21" s="168" t="str">
        <f t="shared" si="12"/>
        <v/>
      </c>
      <c r="H21" s="168" t="str">
        <f t="shared" si="13"/>
        <v/>
      </c>
      <c r="I21" s="169" t="str">
        <f t="shared" si="14"/>
        <v/>
      </c>
      <c r="J21" s="81"/>
      <c r="K21" s="80"/>
      <c r="L21" s="80"/>
      <c r="M21" s="82"/>
      <c r="N21" s="80"/>
      <c r="O21" s="82"/>
      <c r="P21" s="80"/>
      <c r="Q21" s="80"/>
      <c r="R21" s="82"/>
      <c r="S21" s="80"/>
      <c r="T21" s="82"/>
      <c r="U21" s="80"/>
      <c r="V21" s="90">
        <f t="shared" si="6"/>
        <v>255</v>
      </c>
      <c r="W21" s="83">
        <f t="shared" si="7"/>
        <v>0</v>
      </c>
      <c r="X21" s="77">
        <f t="shared" si="8"/>
        <v>0</v>
      </c>
      <c r="Y21" s="83">
        <f t="shared" si="9"/>
        <v>0</v>
      </c>
      <c r="Z21" s="150">
        <f t="shared" si="15"/>
        <v>0</v>
      </c>
      <c r="AA21" s="144">
        <f t="shared" si="16"/>
        <v>255</v>
      </c>
    </row>
    <row r="22" spans="1:27" ht="13.5" x14ac:dyDescent="0.25">
      <c r="A22" s="74"/>
      <c r="B22" s="80"/>
      <c r="C22" s="185" t="str">
        <f t="shared" si="0"/>
        <v/>
      </c>
      <c r="D22" s="115"/>
      <c r="E22" s="167" t="str">
        <f t="shared" si="10"/>
        <v/>
      </c>
      <c r="F22" s="168" t="str">
        <f t="shared" si="11"/>
        <v/>
      </c>
      <c r="G22" s="168" t="str">
        <f t="shared" si="12"/>
        <v/>
      </c>
      <c r="H22" s="168" t="str">
        <f t="shared" si="13"/>
        <v/>
      </c>
      <c r="I22" s="169" t="str">
        <f t="shared" si="14"/>
        <v/>
      </c>
      <c r="J22" s="81"/>
      <c r="K22" s="80"/>
      <c r="L22" s="80"/>
      <c r="M22" s="82"/>
      <c r="N22" s="80"/>
      <c r="O22" s="82"/>
      <c r="P22" s="80"/>
      <c r="Q22" s="80"/>
      <c r="R22" s="82"/>
      <c r="S22" s="80"/>
      <c r="T22" s="82"/>
      <c r="U22" s="80"/>
      <c r="V22" s="90">
        <f t="shared" si="6"/>
        <v>255</v>
      </c>
      <c r="W22" s="83">
        <f t="shared" si="7"/>
        <v>0</v>
      </c>
      <c r="X22" s="77">
        <f t="shared" si="8"/>
        <v>0</v>
      </c>
      <c r="Y22" s="83">
        <f t="shared" si="9"/>
        <v>0</v>
      </c>
      <c r="Z22" s="150">
        <f t="shared" si="15"/>
        <v>0</v>
      </c>
      <c r="AA22" s="144">
        <f t="shared" si="16"/>
        <v>255</v>
      </c>
    </row>
    <row r="23" spans="1:27" ht="13.5" x14ac:dyDescent="0.25">
      <c r="A23" s="74"/>
      <c r="B23" s="80"/>
      <c r="C23" s="185" t="str">
        <f t="shared" si="0"/>
        <v/>
      </c>
      <c r="D23" s="115"/>
      <c r="E23" s="167" t="str">
        <f t="shared" si="10"/>
        <v/>
      </c>
      <c r="F23" s="168" t="str">
        <f t="shared" si="11"/>
        <v/>
      </c>
      <c r="G23" s="168" t="str">
        <f t="shared" si="12"/>
        <v/>
      </c>
      <c r="H23" s="168" t="str">
        <f t="shared" si="13"/>
        <v/>
      </c>
      <c r="I23" s="169" t="str">
        <f t="shared" si="14"/>
        <v/>
      </c>
      <c r="J23" s="81"/>
      <c r="K23" s="80"/>
      <c r="L23" s="80"/>
      <c r="M23" s="82"/>
      <c r="N23" s="80"/>
      <c r="O23" s="82"/>
      <c r="P23" s="80"/>
      <c r="Q23" s="80"/>
      <c r="R23" s="82"/>
      <c r="S23" s="80"/>
      <c r="T23" s="82"/>
      <c r="U23" s="80"/>
      <c r="V23" s="90">
        <f t="shared" si="6"/>
        <v>255</v>
      </c>
      <c r="W23" s="83">
        <f t="shared" si="7"/>
        <v>0</v>
      </c>
      <c r="X23" s="77">
        <f t="shared" si="8"/>
        <v>0</v>
      </c>
      <c r="Y23" s="83">
        <f t="shared" si="9"/>
        <v>0</v>
      </c>
      <c r="Z23" s="150">
        <f t="shared" si="15"/>
        <v>0</v>
      </c>
      <c r="AA23" s="144">
        <f t="shared" si="16"/>
        <v>255</v>
      </c>
    </row>
    <row r="24" spans="1:27" ht="13.5" x14ac:dyDescent="0.25">
      <c r="A24" s="74"/>
      <c r="B24" s="80"/>
      <c r="C24" s="185" t="str">
        <f t="shared" si="0"/>
        <v/>
      </c>
      <c r="D24" s="115"/>
      <c r="E24" s="167" t="str">
        <f t="shared" si="10"/>
        <v/>
      </c>
      <c r="F24" s="168" t="str">
        <f t="shared" si="11"/>
        <v/>
      </c>
      <c r="G24" s="168" t="str">
        <f t="shared" si="12"/>
        <v/>
      </c>
      <c r="H24" s="168" t="str">
        <f t="shared" si="13"/>
        <v/>
      </c>
      <c r="I24" s="169" t="str">
        <f t="shared" si="14"/>
        <v/>
      </c>
      <c r="J24" s="81"/>
      <c r="K24" s="80"/>
      <c r="L24" s="80"/>
      <c r="M24" s="82"/>
      <c r="N24" s="80"/>
      <c r="O24" s="82"/>
      <c r="P24" s="80"/>
      <c r="Q24" s="80"/>
      <c r="R24" s="82"/>
      <c r="S24" s="80"/>
      <c r="T24" s="82"/>
      <c r="U24" s="80"/>
      <c r="V24" s="90">
        <f t="shared" si="6"/>
        <v>255</v>
      </c>
      <c r="W24" s="83">
        <f t="shared" si="7"/>
        <v>0</v>
      </c>
      <c r="X24" s="77">
        <f t="shared" si="8"/>
        <v>0</v>
      </c>
      <c r="Y24" s="83">
        <f t="shared" si="9"/>
        <v>0</v>
      </c>
      <c r="Z24" s="150">
        <f t="shared" si="15"/>
        <v>0</v>
      </c>
      <c r="AA24" s="144">
        <f t="shared" si="16"/>
        <v>255</v>
      </c>
    </row>
    <row r="25" spans="1:27" ht="13.5" x14ac:dyDescent="0.25">
      <c r="A25" s="74"/>
      <c r="B25" s="80"/>
      <c r="C25" s="185" t="str">
        <f t="shared" si="0"/>
        <v/>
      </c>
      <c r="D25" s="115"/>
      <c r="E25" s="167" t="str">
        <f t="shared" si="10"/>
        <v/>
      </c>
      <c r="F25" s="168" t="str">
        <f t="shared" si="11"/>
        <v/>
      </c>
      <c r="G25" s="168" t="str">
        <f t="shared" si="12"/>
        <v/>
      </c>
      <c r="H25" s="168" t="str">
        <f t="shared" si="13"/>
        <v/>
      </c>
      <c r="I25" s="169" t="str">
        <f t="shared" si="14"/>
        <v/>
      </c>
      <c r="J25" s="81"/>
      <c r="K25" s="80"/>
      <c r="L25" s="80"/>
      <c r="M25" s="82"/>
      <c r="N25" s="80"/>
      <c r="O25" s="82"/>
      <c r="P25" s="80"/>
      <c r="Q25" s="80"/>
      <c r="R25" s="82"/>
      <c r="S25" s="80"/>
      <c r="T25" s="82"/>
      <c r="U25" s="80"/>
      <c r="V25" s="90">
        <f t="shared" si="6"/>
        <v>255</v>
      </c>
      <c r="W25" s="83">
        <f t="shared" si="7"/>
        <v>0</v>
      </c>
      <c r="X25" s="77">
        <f t="shared" si="8"/>
        <v>0</v>
      </c>
      <c r="Y25" s="83">
        <f t="shared" si="9"/>
        <v>0</v>
      </c>
      <c r="Z25" s="150">
        <f t="shared" si="15"/>
        <v>0</v>
      </c>
      <c r="AA25" s="144">
        <f t="shared" si="16"/>
        <v>255</v>
      </c>
    </row>
    <row r="26" spans="1:27" ht="13.5" x14ac:dyDescent="0.25">
      <c r="A26" s="74"/>
      <c r="B26" s="80"/>
      <c r="C26" s="185" t="str">
        <f t="shared" si="0"/>
        <v/>
      </c>
      <c r="D26" s="115"/>
      <c r="E26" s="167" t="str">
        <f t="shared" si="10"/>
        <v/>
      </c>
      <c r="F26" s="168" t="str">
        <f t="shared" si="11"/>
        <v/>
      </c>
      <c r="G26" s="168" t="str">
        <f t="shared" si="12"/>
        <v/>
      </c>
      <c r="H26" s="168" t="str">
        <f t="shared" si="13"/>
        <v/>
      </c>
      <c r="I26" s="169" t="str">
        <f t="shared" si="14"/>
        <v/>
      </c>
      <c r="J26" s="81"/>
      <c r="K26" s="80"/>
      <c r="L26" s="80"/>
      <c r="M26" s="82"/>
      <c r="N26" s="80"/>
      <c r="O26" s="82"/>
      <c r="P26" s="80"/>
      <c r="Q26" s="80"/>
      <c r="R26" s="82"/>
      <c r="S26" s="80"/>
      <c r="T26" s="82"/>
      <c r="U26" s="80"/>
      <c r="V26" s="90">
        <f t="shared" si="6"/>
        <v>255</v>
      </c>
      <c r="W26" s="83">
        <f t="shared" si="7"/>
        <v>0</v>
      </c>
      <c r="X26" s="77">
        <f t="shared" si="8"/>
        <v>0</v>
      </c>
      <c r="Y26" s="83">
        <f t="shared" si="9"/>
        <v>0</v>
      </c>
      <c r="Z26" s="150">
        <f t="shared" si="15"/>
        <v>0</v>
      </c>
      <c r="AA26" s="144">
        <f t="shared" si="16"/>
        <v>255</v>
      </c>
    </row>
    <row r="27" spans="1:27" ht="13.5" x14ac:dyDescent="0.25">
      <c r="A27" s="74"/>
      <c r="B27" s="80"/>
      <c r="C27" s="185" t="str">
        <f t="shared" si="0"/>
        <v/>
      </c>
      <c r="D27" s="115"/>
      <c r="E27" s="167" t="str">
        <f t="shared" si="10"/>
        <v/>
      </c>
      <c r="F27" s="168" t="str">
        <f t="shared" si="11"/>
        <v/>
      </c>
      <c r="G27" s="168" t="str">
        <f t="shared" si="12"/>
        <v/>
      </c>
      <c r="H27" s="168" t="str">
        <f t="shared" si="13"/>
        <v/>
      </c>
      <c r="I27" s="169" t="str">
        <f t="shared" si="14"/>
        <v/>
      </c>
      <c r="J27" s="81"/>
      <c r="K27" s="80"/>
      <c r="L27" s="80"/>
      <c r="M27" s="82"/>
      <c r="N27" s="80"/>
      <c r="O27" s="82"/>
      <c r="P27" s="80"/>
      <c r="Q27" s="80"/>
      <c r="R27" s="82"/>
      <c r="S27" s="80"/>
      <c r="T27" s="82"/>
      <c r="U27" s="80"/>
      <c r="V27" s="90">
        <f t="shared" si="6"/>
        <v>255</v>
      </c>
      <c r="W27" s="83">
        <f t="shared" si="7"/>
        <v>0</v>
      </c>
      <c r="X27" s="77">
        <f t="shared" si="8"/>
        <v>0</v>
      </c>
      <c r="Y27" s="83">
        <f t="shared" si="9"/>
        <v>0</v>
      </c>
      <c r="Z27" s="150">
        <f t="shared" si="15"/>
        <v>0</v>
      </c>
      <c r="AA27" s="144">
        <f t="shared" si="16"/>
        <v>255</v>
      </c>
    </row>
    <row r="28" spans="1:27" ht="13.5" x14ac:dyDescent="0.25">
      <c r="A28" s="74"/>
      <c r="B28" s="80"/>
      <c r="C28" s="185" t="str">
        <f t="shared" si="0"/>
        <v/>
      </c>
      <c r="D28" s="115"/>
      <c r="E28" s="167" t="str">
        <f t="shared" si="10"/>
        <v/>
      </c>
      <c r="F28" s="168" t="str">
        <f t="shared" si="11"/>
        <v/>
      </c>
      <c r="G28" s="168" t="str">
        <f t="shared" si="12"/>
        <v/>
      </c>
      <c r="H28" s="168" t="str">
        <f t="shared" si="13"/>
        <v/>
      </c>
      <c r="I28" s="169" t="str">
        <f t="shared" si="14"/>
        <v/>
      </c>
      <c r="J28" s="82"/>
      <c r="K28" s="80"/>
      <c r="L28" s="80"/>
      <c r="M28" s="82"/>
      <c r="N28" s="80"/>
      <c r="O28" s="82"/>
      <c r="P28" s="80"/>
      <c r="Q28" s="80"/>
      <c r="R28" s="82"/>
      <c r="S28" s="80"/>
      <c r="T28" s="82"/>
      <c r="U28" s="80"/>
      <c r="V28" s="90">
        <f t="shared" si="6"/>
        <v>255</v>
      </c>
      <c r="W28" s="83">
        <f t="shared" si="7"/>
        <v>0</v>
      </c>
      <c r="X28" s="77">
        <f t="shared" si="8"/>
        <v>0</v>
      </c>
      <c r="Y28" s="83">
        <f t="shared" si="9"/>
        <v>0</v>
      </c>
      <c r="Z28" s="150">
        <f t="shared" si="15"/>
        <v>0</v>
      </c>
      <c r="AA28" s="144">
        <f t="shared" si="16"/>
        <v>255</v>
      </c>
    </row>
    <row r="29" spans="1:27" ht="13.5" x14ac:dyDescent="0.25">
      <c r="A29" s="74"/>
      <c r="B29" s="80"/>
      <c r="C29" s="185" t="str">
        <f t="shared" si="0"/>
        <v/>
      </c>
      <c r="D29" s="115"/>
      <c r="E29" s="167" t="str">
        <f t="shared" si="10"/>
        <v/>
      </c>
      <c r="F29" s="168" t="str">
        <f t="shared" si="11"/>
        <v/>
      </c>
      <c r="G29" s="168" t="str">
        <f t="shared" si="12"/>
        <v/>
      </c>
      <c r="H29" s="168" t="str">
        <f t="shared" si="13"/>
        <v/>
      </c>
      <c r="I29" s="169" t="str">
        <f t="shared" si="14"/>
        <v/>
      </c>
      <c r="J29" s="82"/>
      <c r="K29" s="80"/>
      <c r="L29" s="80"/>
      <c r="M29" s="82"/>
      <c r="N29" s="80"/>
      <c r="O29" s="82"/>
      <c r="P29" s="80"/>
      <c r="Q29" s="80"/>
      <c r="R29" s="82"/>
      <c r="S29" s="80"/>
      <c r="T29" s="82"/>
      <c r="U29" s="80"/>
      <c r="V29" s="90">
        <f t="shared" si="6"/>
        <v>255</v>
      </c>
      <c r="W29" s="83">
        <f t="shared" si="7"/>
        <v>0</v>
      </c>
      <c r="X29" s="77">
        <f t="shared" si="8"/>
        <v>0</v>
      </c>
      <c r="Y29" s="83">
        <f t="shared" si="9"/>
        <v>0</v>
      </c>
      <c r="Z29" s="150">
        <f t="shared" si="15"/>
        <v>0</v>
      </c>
      <c r="AA29" s="144">
        <f t="shared" si="16"/>
        <v>255</v>
      </c>
    </row>
    <row r="30" spans="1:27" ht="13.5" x14ac:dyDescent="0.25">
      <c r="A30" s="74"/>
      <c r="B30" s="80"/>
      <c r="C30" s="185" t="str">
        <f t="shared" si="0"/>
        <v/>
      </c>
      <c r="D30" s="115"/>
      <c r="E30" s="167" t="str">
        <f t="shared" si="10"/>
        <v/>
      </c>
      <c r="F30" s="168" t="str">
        <f t="shared" si="11"/>
        <v/>
      </c>
      <c r="G30" s="168" t="str">
        <f t="shared" si="12"/>
        <v/>
      </c>
      <c r="H30" s="168" t="str">
        <f t="shared" si="13"/>
        <v/>
      </c>
      <c r="I30" s="169" t="str">
        <f t="shared" si="14"/>
        <v/>
      </c>
      <c r="J30" s="82"/>
      <c r="K30" s="80"/>
      <c r="L30" s="80"/>
      <c r="M30" s="82"/>
      <c r="N30" s="80"/>
      <c r="O30" s="82"/>
      <c r="P30" s="80"/>
      <c r="Q30" s="80"/>
      <c r="R30" s="82"/>
      <c r="S30" s="80"/>
      <c r="T30" s="82"/>
      <c r="U30" s="80"/>
      <c r="V30" s="90">
        <f t="shared" si="6"/>
        <v>255</v>
      </c>
      <c r="W30" s="83">
        <f t="shared" si="7"/>
        <v>0</v>
      </c>
      <c r="X30" s="77">
        <f t="shared" si="8"/>
        <v>0</v>
      </c>
      <c r="Y30" s="83">
        <f t="shared" si="9"/>
        <v>0</v>
      </c>
      <c r="Z30" s="150">
        <f t="shared" si="15"/>
        <v>0</v>
      </c>
      <c r="AA30" s="144">
        <f t="shared" si="16"/>
        <v>255</v>
      </c>
    </row>
    <row r="31" spans="1:27" ht="13.5" x14ac:dyDescent="0.25">
      <c r="A31" s="74"/>
      <c r="B31" s="80"/>
      <c r="C31" s="185" t="str">
        <f t="shared" si="0"/>
        <v/>
      </c>
      <c r="D31" s="115"/>
      <c r="E31" s="167" t="str">
        <f t="shared" si="10"/>
        <v/>
      </c>
      <c r="F31" s="168" t="str">
        <f t="shared" si="11"/>
        <v/>
      </c>
      <c r="G31" s="168" t="str">
        <f t="shared" si="12"/>
        <v/>
      </c>
      <c r="H31" s="168" t="str">
        <f t="shared" si="13"/>
        <v/>
      </c>
      <c r="I31" s="169" t="str">
        <f t="shared" si="14"/>
        <v/>
      </c>
      <c r="J31" s="82"/>
      <c r="K31" s="80"/>
      <c r="L31" s="80"/>
      <c r="M31" s="82"/>
      <c r="N31" s="80"/>
      <c r="O31" s="82"/>
      <c r="P31" s="80"/>
      <c r="Q31" s="80"/>
      <c r="R31" s="82"/>
      <c r="S31" s="80"/>
      <c r="T31" s="82"/>
      <c r="U31" s="80"/>
      <c r="V31" s="90">
        <f t="shared" si="6"/>
        <v>255</v>
      </c>
      <c r="W31" s="83">
        <f t="shared" si="7"/>
        <v>0</v>
      </c>
      <c r="X31" s="77">
        <f t="shared" si="8"/>
        <v>0</v>
      </c>
      <c r="Y31" s="83">
        <f t="shared" si="9"/>
        <v>0</v>
      </c>
      <c r="Z31" s="150">
        <f t="shared" si="15"/>
        <v>0</v>
      </c>
      <c r="AA31" s="144">
        <f t="shared" si="16"/>
        <v>255</v>
      </c>
    </row>
    <row r="32" spans="1:27" ht="13.5" x14ac:dyDescent="0.25">
      <c r="A32" s="74"/>
      <c r="B32" s="80"/>
      <c r="C32" s="185" t="str">
        <f t="shared" si="0"/>
        <v/>
      </c>
      <c r="D32" s="115"/>
      <c r="E32" s="167" t="str">
        <f t="shared" si="10"/>
        <v/>
      </c>
      <c r="F32" s="168" t="str">
        <f t="shared" si="11"/>
        <v/>
      </c>
      <c r="G32" s="168" t="str">
        <f t="shared" si="12"/>
        <v/>
      </c>
      <c r="H32" s="168" t="str">
        <f t="shared" si="13"/>
        <v/>
      </c>
      <c r="I32" s="169" t="str">
        <f t="shared" si="14"/>
        <v/>
      </c>
      <c r="J32" s="82"/>
      <c r="K32" s="80"/>
      <c r="L32" s="80"/>
      <c r="M32" s="82"/>
      <c r="N32" s="80"/>
      <c r="O32" s="82"/>
      <c r="P32" s="80"/>
      <c r="Q32" s="80"/>
      <c r="R32" s="82"/>
      <c r="S32" s="80"/>
      <c r="T32" s="82"/>
      <c r="U32" s="80"/>
      <c r="V32" s="90">
        <f t="shared" si="6"/>
        <v>255</v>
      </c>
      <c r="W32" s="83">
        <f t="shared" si="7"/>
        <v>0</v>
      </c>
      <c r="X32" s="77">
        <f t="shared" si="8"/>
        <v>0</v>
      </c>
      <c r="Y32" s="83">
        <f t="shared" si="9"/>
        <v>0</v>
      </c>
      <c r="Z32" s="150">
        <f t="shared" si="15"/>
        <v>0</v>
      </c>
      <c r="AA32" s="144">
        <f t="shared" si="16"/>
        <v>255</v>
      </c>
    </row>
    <row r="33" spans="1:27" ht="13.5" x14ac:dyDescent="0.25">
      <c r="A33" s="74"/>
      <c r="B33" s="80"/>
      <c r="C33" s="185" t="str">
        <f t="shared" si="0"/>
        <v/>
      </c>
      <c r="D33" s="115"/>
      <c r="E33" s="167" t="str">
        <f t="shared" si="10"/>
        <v/>
      </c>
      <c r="F33" s="168" t="str">
        <f t="shared" si="11"/>
        <v/>
      </c>
      <c r="G33" s="168" t="str">
        <f t="shared" si="12"/>
        <v/>
      </c>
      <c r="H33" s="168" t="str">
        <f t="shared" si="13"/>
        <v/>
      </c>
      <c r="I33" s="169" t="str">
        <f t="shared" si="14"/>
        <v/>
      </c>
      <c r="J33" s="82"/>
      <c r="K33" s="80"/>
      <c r="L33" s="80"/>
      <c r="M33" s="82"/>
      <c r="N33" s="80"/>
      <c r="O33" s="82"/>
      <c r="P33" s="80"/>
      <c r="Q33" s="80"/>
      <c r="R33" s="82"/>
      <c r="S33" s="80"/>
      <c r="T33" s="82"/>
      <c r="U33" s="80"/>
      <c r="V33" s="90">
        <f t="shared" si="6"/>
        <v>255</v>
      </c>
      <c r="W33" s="83">
        <f t="shared" si="7"/>
        <v>0</v>
      </c>
      <c r="X33" s="77">
        <f t="shared" si="8"/>
        <v>0</v>
      </c>
      <c r="Y33" s="83">
        <f t="shared" si="9"/>
        <v>0</v>
      </c>
      <c r="Z33" s="150">
        <f t="shared" si="15"/>
        <v>0</v>
      </c>
      <c r="AA33" s="144">
        <f t="shared" si="16"/>
        <v>255</v>
      </c>
    </row>
    <row r="34" spans="1:27" ht="13.5" x14ac:dyDescent="0.25">
      <c r="A34" s="84"/>
      <c r="B34" s="85"/>
      <c r="C34" s="186" t="str">
        <f t="shared" si="0"/>
        <v/>
      </c>
      <c r="D34" s="116"/>
      <c r="E34" s="170" t="str">
        <f t="shared" si="10"/>
        <v/>
      </c>
      <c r="F34" s="171" t="str">
        <f t="shared" si="11"/>
        <v/>
      </c>
      <c r="G34" s="171" t="str">
        <f t="shared" si="12"/>
        <v/>
      </c>
      <c r="H34" s="171" t="str">
        <f t="shared" si="13"/>
        <v/>
      </c>
      <c r="I34" s="172" t="str">
        <f t="shared" si="14"/>
        <v/>
      </c>
      <c r="J34" s="86"/>
      <c r="K34" s="85"/>
      <c r="L34" s="85"/>
      <c r="M34" s="86"/>
      <c r="N34" s="85"/>
      <c r="O34" s="86"/>
      <c r="P34" s="85"/>
      <c r="Q34" s="85"/>
      <c r="R34" s="86"/>
      <c r="S34" s="85"/>
      <c r="T34" s="86"/>
      <c r="U34" s="85"/>
      <c r="V34" s="91">
        <f t="shared" si="6"/>
        <v>255</v>
      </c>
      <c r="W34" s="87">
        <f t="shared" si="7"/>
        <v>0</v>
      </c>
      <c r="X34" s="88">
        <f t="shared" si="8"/>
        <v>0</v>
      </c>
      <c r="Y34" s="87">
        <f t="shared" si="9"/>
        <v>0</v>
      </c>
      <c r="Z34" s="151">
        <f t="shared" si="15"/>
        <v>0</v>
      </c>
      <c r="AA34" s="146">
        <f t="shared" si="16"/>
        <v>255</v>
      </c>
    </row>
  </sheetData>
  <mergeCells count="5">
    <mergeCell ref="J3:L3"/>
    <mergeCell ref="M3:Q3"/>
    <mergeCell ref="R3:U3"/>
    <mergeCell ref="V3:Y3"/>
    <mergeCell ref="Z3:AA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0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16</vt:i4>
      </vt:variant>
    </vt:vector>
  </HeadingPairs>
  <TitlesOfParts>
    <vt:vector size="31" baseType="lpstr">
      <vt:lpstr>HINWEISE - Bitte lesen</vt:lpstr>
      <vt:lpstr>Stammdaten</vt:lpstr>
      <vt:lpstr>Gesamtliste</vt:lpstr>
      <vt:lpstr>THS-VO</vt:lpstr>
      <vt:lpstr>GL</vt:lpstr>
      <vt:lpstr>VK</vt:lpstr>
      <vt:lpstr>PARA-VK</vt:lpstr>
      <vt:lpstr>CSC (NEU)</vt:lpstr>
      <vt:lpstr>DK</vt:lpstr>
      <vt:lpstr>PARA-DK</vt:lpstr>
      <vt:lpstr>HL</vt:lpstr>
      <vt:lpstr>SHORTY (NEU)</vt:lpstr>
      <vt:lpstr>K.O.-Cup</vt:lpstr>
      <vt:lpstr>CSC (ALT)</vt:lpstr>
      <vt:lpstr>SHORTY (ALT)</vt:lpstr>
      <vt:lpstr>CSC</vt:lpstr>
      <vt:lpstr>Dreikampf</vt:lpstr>
      <vt:lpstr>DK!Drucktitel</vt:lpstr>
      <vt:lpstr>Gesamtliste!Drucktitel</vt:lpstr>
      <vt:lpstr>GL!Drucktitel</vt:lpstr>
      <vt:lpstr>HL!Drucktitel</vt:lpstr>
      <vt:lpstr>'PARA-DK'!Drucktitel</vt:lpstr>
      <vt:lpstr>'PARA-VK'!Drucktitel</vt:lpstr>
      <vt:lpstr>'THS-VO'!Drucktitel</vt:lpstr>
      <vt:lpstr>VK!Drucktitel</vt:lpstr>
      <vt:lpstr>Geländelauf</vt:lpstr>
      <vt:lpstr>Gesamt</vt:lpstr>
      <vt:lpstr>Hindernislauf</vt:lpstr>
      <vt:lpstr>Matrix</vt:lpstr>
      <vt:lpstr>Shorty</vt:lpstr>
      <vt:lpstr>Vierkampf</vt:lpstr>
    </vt:vector>
  </TitlesOfParts>
  <Company>HSVRM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THS Auswertung Version 2019</dc:title>
  <dc:subject>THS</dc:subject>
  <dc:creator>Sören Marquardt</dc:creator>
  <cp:lastModifiedBy>Elke</cp:lastModifiedBy>
  <cp:lastPrinted>2021-09-12T12:02:47Z</cp:lastPrinted>
  <dcterms:created xsi:type="dcterms:W3CDTF">2002-04-30T17:45:28Z</dcterms:created>
  <dcterms:modified xsi:type="dcterms:W3CDTF">2021-09-12T17:17:26Z</dcterms:modified>
  <cp:category>THS</cp:category>
</cp:coreProperties>
</file>